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0_ncr:8100000_{B9864565-4ADD-4DE8-9171-C95E177074FD}" xr6:coauthVersionLast="34" xr6:coauthVersionMax="34" xr10:uidLastSave="{00000000-0000-0000-0000-000000000000}"/>
  <bookViews>
    <workbookView xWindow="0" yWindow="0" windowWidth="22260" windowHeight="12645" xr2:uid="{00000000-000D-0000-FFFF-FFFF00000000}"/>
  </bookViews>
  <sheets>
    <sheet name="Avanceret budget" sheetId="2" r:id="rId1"/>
    <sheet name="Avanceret budget - Bilagsposter" sheetId="3" r:id="rId2"/>
    <sheet name="Likviditetsbudget" sheetId="5" r:id="rId3"/>
    <sheet name="LIkviditet - grafisk" sheetId="7" r:id="rId4"/>
    <sheet name="Avanceret budget - hjælpeark" sheetId="4" state="hidden" r:id="rId5"/>
    <sheet name="Om" sheetId="1" r:id="rId6"/>
  </sheets>
  <definedNames>
    <definedName name="sb_kategorier">OFFSET('Avanceret budget - hjælpeark'!$D$2,1,0,MAX('Avanceret budget - hjælpeark'!$C:$C),1)</definedName>
    <definedName name="sb_post_amount">'Avanceret budget - Bilagsposter'!$F$4:$F$103</definedName>
    <definedName name="sb_post_kategori">'Avanceret budget - Bilagsposter'!$C$4:$C$103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E4" i="4"/>
  <c r="B4" i="5" s="1"/>
  <c r="E5" i="4"/>
  <c r="B5" i="5" s="1"/>
  <c r="E6" i="4"/>
  <c r="B6" i="5" s="1"/>
  <c r="E7" i="4"/>
  <c r="B7" i="5" s="1"/>
  <c r="E8" i="4"/>
  <c r="B8" i="5" s="1"/>
  <c r="E9" i="4"/>
  <c r="B9" i="5" s="1"/>
  <c r="E10" i="4"/>
  <c r="B10" i="5" s="1"/>
  <c r="E11" i="4"/>
  <c r="B11" i="5" s="1"/>
  <c r="E12" i="4"/>
  <c r="B12" i="5" s="1"/>
  <c r="E13" i="4"/>
  <c r="B13" i="5" s="1"/>
  <c r="E14" i="4"/>
  <c r="B14" i="5" s="1"/>
  <c r="E15" i="4"/>
  <c r="B15" i="5" s="1"/>
  <c r="E16" i="4"/>
  <c r="B16" i="5" s="1"/>
  <c r="E17" i="4"/>
  <c r="B17" i="5" s="1"/>
  <c r="E3" i="4"/>
  <c r="B3" i="5" s="1"/>
  <c r="B14" i="4"/>
  <c r="B15" i="4"/>
  <c r="B16" i="4"/>
  <c r="B17" i="4"/>
  <c r="B18" i="4"/>
  <c r="B19" i="4"/>
  <c r="B20" i="4"/>
  <c r="B21" i="4"/>
  <c r="B22" i="4"/>
  <c r="B23" i="4"/>
  <c r="B24" i="4"/>
  <c r="B25" i="4"/>
  <c r="B26" i="4"/>
  <c r="B27" i="4"/>
  <c r="B28" i="4"/>
  <c r="B29" i="4"/>
  <c r="B30" i="4"/>
  <c r="B31" i="4"/>
  <c r="B32" i="4"/>
  <c r="B13" i="4"/>
  <c r="B4" i="4"/>
  <c r="B5" i="4"/>
  <c r="B6" i="4"/>
  <c r="B7" i="4"/>
  <c r="B8" i="4"/>
  <c r="B9" i="4"/>
  <c r="B10" i="4"/>
  <c r="B11" i="4"/>
  <c r="B12" i="4"/>
  <c r="B3" i="4"/>
  <c r="S2" i="5"/>
  <c r="T2" i="5"/>
  <c r="U2" i="5"/>
  <c r="V2" i="5"/>
  <c r="W2" i="5"/>
  <c r="X2" i="5"/>
  <c r="Y2" i="5"/>
  <c r="Z2" i="5"/>
  <c r="AA2" i="5"/>
  <c r="AB2" i="5"/>
  <c r="AC2" i="5"/>
  <c r="R2" i="5"/>
  <c r="K37" i="2"/>
  <c r="K36" i="2"/>
  <c r="K35" i="2"/>
  <c r="K34" i="2"/>
  <c r="K33" i="2"/>
  <c r="K32" i="2"/>
  <c r="K31" i="2"/>
  <c r="K30" i="2"/>
  <c r="K29" i="2"/>
  <c r="K28" i="2"/>
  <c r="K27" i="2"/>
  <c r="K26" i="2"/>
  <c r="K25" i="2"/>
  <c r="K24" i="2"/>
  <c r="K23" i="2"/>
  <c r="K22" i="2"/>
  <c r="K21" i="2"/>
  <c r="K20" i="2"/>
  <c r="K19" i="2"/>
  <c r="K18" i="2"/>
  <c r="K5" i="2"/>
  <c r="K6" i="2"/>
  <c r="K7" i="2"/>
  <c r="K8" i="2"/>
  <c r="K9" i="2"/>
  <c r="K10" i="2"/>
  <c r="K11" i="2"/>
  <c r="K12" i="2"/>
  <c r="K13" i="2"/>
  <c r="K4" i="2"/>
  <c r="G14" i="2"/>
  <c r="F4" i="2"/>
  <c r="F5" i="2"/>
  <c r="F6" i="2"/>
  <c r="F7" i="2"/>
  <c r="F8" i="2"/>
  <c r="F9" i="2"/>
  <c r="F10" i="2"/>
  <c r="F11" i="2"/>
  <c r="F12" i="2"/>
  <c r="F13" i="2"/>
  <c r="G38" i="2"/>
  <c r="W3" i="5" l="1"/>
  <c r="C3" i="5"/>
  <c r="X3" i="5"/>
  <c r="Y3" i="5"/>
  <c r="Z3" i="5"/>
  <c r="S3" i="5"/>
  <c r="AA3" i="5"/>
  <c r="T3" i="5"/>
  <c r="AB3" i="5"/>
  <c r="U3" i="5"/>
  <c r="AC3" i="5"/>
  <c r="V3" i="5"/>
  <c r="R3" i="5"/>
  <c r="R10" i="5"/>
  <c r="Z10" i="5"/>
  <c r="S10" i="5"/>
  <c r="AA10" i="5"/>
  <c r="T10" i="5"/>
  <c r="AB10" i="5"/>
  <c r="U10" i="5"/>
  <c r="AC10" i="5"/>
  <c r="V10" i="5"/>
  <c r="W10" i="5"/>
  <c r="C10" i="5"/>
  <c r="X10" i="5"/>
  <c r="Y10" i="5"/>
  <c r="V17" i="5"/>
  <c r="W17" i="5"/>
  <c r="X17" i="5"/>
  <c r="Y17" i="5"/>
  <c r="R17" i="5"/>
  <c r="Z17" i="5"/>
  <c r="C17" i="5"/>
  <c r="S17" i="5"/>
  <c r="AA17" i="5"/>
  <c r="T17" i="5"/>
  <c r="AB17" i="5"/>
  <c r="U17" i="5"/>
  <c r="AC17" i="5"/>
  <c r="V9" i="5"/>
  <c r="W9" i="5"/>
  <c r="X9" i="5"/>
  <c r="Y9" i="5"/>
  <c r="R9" i="5"/>
  <c r="Z9" i="5"/>
  <c r="C9" i="5"/>
  <c r="S9" i="5"/>
  <c r="AA9" i="5"/>
  <c r="T9" i="5"/>
  <c r="AB9" i="5"/>
  <c r="U9" i="5"/>
  <c r="AC9" i="5"/>
  <c r="R8" i="5"/>
  <c r="Z8" i="5"/>
  <c r="S8" i="5"/>
  <c r="AA8" i="5"/>
  <c r="T8" i="5"/>
  <c r="AB8" i="5"/>
  <c r="U8" i="5"/>
  <c r="AC8" i="5"/>
  <c r="C8" i="5"/>
  <c r="V8" i="5"/>
  <c r="W8" i="5"/>
  <c r="X8" i="5"/>
  <c r="Y8" i="5"/>
  <c r="V15" i="5"/>
  <c r="W15" i="5"/>
  <c r="X15" i="5"/>
  <c r="C15" i="5"/>
  <c r="Y15" i="5"/>
  <c r="R15" i="5"/>
  <c r="Z15" i="5"/>
  <c r="S15" i="5"/>
  <c r="AA15" i="5"/>
  <c r="T15" i="5"/>
  <c r="AB15" i="5"/>
  <c r="U15" i="5"/>
  <c r="AC15" i="5"/>
  <c r="V7" i="5"/>
  <c r="W7" i="5"/>
  <c r="X7" i="5"/>
  <c r="C7" i="5"/>
  <c r="Y7" i="5"/>
  <c r="R7" i="5"/>
  <c r="Z7" i="5"/>
  <c r="S7" i="5"/>
  <c r="AA7" i="5"/>
  <c r="T7" i="5"/>
  <c r="AB7" i="5"/>
  <c r="U7" i="5"/>
  <c r="AC7" i="5"/>
  <c r="R14" i="5"/>
  <c r="Z14" i="5"/>
  <c r="S14" i="5"/>
  <c r="AA14" i="5"/>
  <c r="C14" i="5"/>
  <c r="T14" i="5"/>
  <c r="AB14" i="5"/>
  <c r="U14" i="5"/>
  <c r="AC14" i="5"/>
  <c r="V14" i="5"/>
  <c r="W14" i="5"/>
  <c r="X14" i="5"/>
  <c r="Y14" i="5"/>
  <c r="R6" i="5"/>
  <c r="Z6" i="5"/>
  <c r="S6" i="5"/>
  <c r="AA6" i="5"/>
  <c r="C6" i="5"/>
  <c r="T6" i="5"/>
  <c r="AB6" i="5"/>
  <c r="U6" i="5"/>
  <c r="AC6" i="5"/>
  <c r="V6" i="5"/>
  <c r="W6" i="5"/>
  <c r="X6" i="5"/>
  <c r="Y6" i="5"/>
  <c r="V13" i="5"/>
  <c r="C13" i="5"/>
  <c r="W13" i="5"/>
  <c r="X13" i="5"/>
  <c r="Y13" i="5"/>
  <c r="R13" i="5"/>
  <c r="Z13" i="5"/>
  <c r="S13" i="5"/>
  <c r="AA13" i="5"/>
  <c r="T13" i="5"/>
  <c r="AB13" i="5"/>
  <c r="U13" i="5"/>
  <c r="AC13" i="5"/>
  <c r="V5" i="5"/>
  <c r="C5" i="5"/>
  <c r="W5" i="5"/>
  <c r="X5" i="5"/>
  <c r="Y5" i="5"/>
  <c r="R5" i="5"/>
  <c r="Z5" i="5"/>
  <c r="S5" i="5"/>
  <c r="AA5" i="5"/>
  <c r="T5" i="5"/>
  <c r="AB5" i="5"/>
  <c r="U5" i="5"/>
  <c r="AC5" i="5"/>
  <c r="R16" i="5"/>
  <c r="Z16" i="5"/>
  <c r="S16" i="5"/>
  <c r="AA16" i="5"/>
  <c r="T16" i="5"/>
  <c r="AB16" i="5"/>
  <c r="U16" i="5"/>
  <c r="AC16" i="5"/>
  <c r="C16" i="5"/>
  <c r="V16" i="5"/>
  <c r="W16" i="5"/>
  <c r="X16" i="5"/>
  <c r="Y16" i="5"/>
  <c r="C12" i="5"/>
  <c r="R12" i="5"/>
  <c r="Z12" i="5"/>
  <c r="S12" i="5"/>
  <c r="AA12" i="5"/>
  <c r="T12" i="5"/>
  <c r="AB12" i="5"/>
  <c r="U12" i="5"/>
  <c r="AC12" i="5"/>
  <c r="V12" i="5"/>
  <c r="W12" i="5"/>
  <c r="X12" i="5"/>
  <c r="Y12" i="5"/>
  <c r="C4" i="5"/>
  <c r="R4" i="5"/>
  <c r="Z4" i="5"/>
  <c r="S4" i="5"/>
  <c r="AA4" i="5"/>
  <c r="T4" i="5"/>
  <c r="AB4" i="5"/>
  <c r="U4" i="5"/>
  <c r="AC4" i="5"/>
  <c r="V4" i="5"/>
  <c r="W4" i="5"/>
  <c r="X4" i="5"/>
  <c r="Y4" i="5"/>
  <c r="V11" i="5"/>
  <c r="W11" i="5"/>
  <c r="X11" i="5"/>
  <c r="Y11" i="5"/>
  <c r="R11" i="5"/>
  <c r="Z11" i="5"/>
  <c r="S11" i="5"/>
  <c r="AA11" i="5"/>
  <c r="T11" i="5"/>
  <c r="AB11" i="5"/>
  <c r="C11" i="5"/>
  <c r="U11" i="5"/>
  <c r="AC11" i="5"/>
  <c r="K38" i="2"/>
  <c r="K14" i="2"/>
  <c r="G40" i="2"/>
  <c r="H19" i="2"/>
  <c r="H20" i="2"/>
  <c r="H21" i="2"/>
  <c r="I21" i="2" s="1"/>
  <c r="H22" i="2"/>
  <c r="H23" i="2"/>
  <c r="H24" i="2"/>
  <c r="H25" i="2"/>
  <c r="H26" i="2"/>
  <c r="H27" i="2"/>
  <c r="H28" i="2"/>
  <c r="H29" i="2"/>
  <c r="H30" i="2"/>
  <c r="H31" i="2"/>
  <c r="H32" i="2"/>
  <c r="H33" i="2"/>
  <c r="H34" i="2"/>
  <c r="H35" i="2"/>
  <c r="H36" i="2"/>
  <c r="H37" i="2"/>
  <c r="H18" i="2"/>
  <c r="H5" i="2"/>
  <c r="H6" i="2"/>
  <c r="H7" i="2"/>
  <c r="I7" i="2" s="1"/>
  <c r="H8" i="2"/>
  <c r="H9" i="2"/>
  <c r="H10" i="2"/>
  <c r="H11" i="2"/>
  <c r="H12" i="2"/>
  <c r="H13" i="2"/>
  <c r="H4" i="2"/>
  <c r="A14" i="4"/>
  <c r="A15" i="4"/>
  <c r="A16" i="4"/>
  <c r="A17" i="4"/>
  <c r="A18" i="4"/>
  <c r="A19" i="4"/>
  <c r="A20" i="4"/>
  <c r="A21" i="4"/>
  <c r="A22" i="4"/>
  <c r="A23" i="4"/>
  <c r="A24" i="4"/>
  <c r="C24" i="4" s="1"/>
  <c r="A25" i="4"/>
  <c r="C25" i="4" s="1"/>
  <c r="A26" i="4"/>
  <c r="C26" i="4" s="1"/>
  <c r="A27" i="4"/>
  <c r="C27" i="4" s="1"/>
  <c r="A28" i="4"/>
  <c r="C28" i="4" s="1"/>
  <c r="A29" i="4"/>
  <c r="C29" i="4" s="1"/>
  <c r="A30" i="4"/>
  <c r="C30" i="4" s="1"/>
  <c r="A31" i="4"/>
  <c r="C31" i="4" s="1"/>
  <c r="A32" i="4"/>
  <c r="C32" i="4" s="1"/>
  <c r="A13" i="4"/>
  <c r="A4" i="4"/>
  <c r="A5" i="4"/>
  <c r="A6" i="4"/>
  <c r="A7" i="4"/>
  <c r="A8" i="4"/>
  <c r="C8" i="4" s="1"/>
  <c r="A9" i="4"/>
  <c r="C9" i="4" s="1"/>
  <c r="A10" i="4"/>
  <c r="C10" i="4" s="1"/>
  <c r="A11" i="4"/>
  <c r="C11" i="4" s="1"/>
  <c r="A12" i="4"/>
  <c r="C12" i="4" s="1"/>
  <c r="A3" i="4"/>
  <c r="C3" i="4" s="1"/>
  <c r="A102" i="3"/>
  <c r="A103" i="3"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5" i="3"/>
  <c r="F29" i="2"/>
  <c r="F30" i="2"/>
  <c r="F31" i="2"/>
  <c r="F32" i="2"/>
  <c r="F33" i="2"/>
  <c r="F34" i="2"/>
  <c r="F35" i="2"/>
  <c r="F36" i="2"/>
  <c r="F37" i="2"/>
  <c r="A5" i="2"/>
  <c r="A6" i="2" s="1"/>
  <c r="A7" i="2" s="1"/>
  <c r="A8" i="2" s="1"/>
  <c r="A9" i="2" s="1"/>
  <c r="A10" i="2" s="1"/>
  <c r="A11" i="2" s="1"/>
  <c r="A12" i="2" s="1"/>
  <c r="A13" i="2" s="1"/>
  <c r="A18" i="2" s="1"/>
  <c r="A19" i="2" s="1"/>
  <c r="A20" i="2" s="1"/>
  <c r="A21" i="2" s="1"/>
  <c r="A22" i="2" s="1"/>
  <c r="A23" i="2" s="1"/>
  <c r="A24" i="2" s="1"/>
  <c r="A25" i="2" s="1"/>
  <c r="A26" i="2" s="1"/>
  <c r="A27" i="2" s="1"/>
  <c r="A28" i="2" s="1"/>
  <c r="A29" i="2" s="1"/>
  <c r="A30" i="2" s="1"/>
  <c r="A31" i="2" s="1"/>
  <c r="A32" i="2" s="1"/>
  <c r="A33" i="2" s="1"/>
  <c r="A34" i="2" s="1"/>
  <c r="A35" i="2" s="1"/>
  <c r="A36" i="2" s="1"/>
  <c r="A37" i="2" s="1"/>
  <c r="F27" i="2"/>
  <c r="I27" i="2" s="1"/>
  <c r="F26" i="2"/>
  <c r="F25" i="2"/>
  <c r="F24" i="2"/>
  <c r="F23" i="2"/>
  <c r="I23" i="2" s="1"/>
  <c r="F22" i="2"/>
  <c r="F21" i="2"/>
  <c r="F20" i="2"/>
  <c r="I20" i="2" s="1"/>
  <c r="F19" i="2"/>
  <c r="F18" i="2"/>
  <c r="K40" i="2" l="1"/>
  <c r="I31" i="2"/>
  <c r="I37" i="2"/>
  <c r="I29" i="2"/>
  <c r="I30" i="2"/>
  <c r="I24" i="2"/>
  <c r="I32" i="2"/>
  <c r="I12" i="2"/>
  <c r="I34" i="2"/>
  <c r="I11" i="2"/>
  <c r="I33" i="2"/>
  <c r="I25" i="2"/>
  <c r="I10" i="2"/>
  <c r="I9" i="2"/>
  <c r="I8" i="2"/>
  <c r="I18" i="2"/>
  <c r="I36" i="2"/>
  <c r="I13" i="2"/>
  <c r="I35" i="2"/>
  <c r="I26" i="2"/>
  <c r="I5" i="2"/>
  <c r="I22" i="2"/>
  <c r="H38" i="2"/>
  <c r="J38" i="2" s="1"/>
  <c r="J40" i="2" s="1"/>
  <c r="I19" i="2"/>
  <c r="I6" i="2"/>
  <c r="H14" i="2"/>
  <c r="I4" i="2"/>
  <c r="C4" i="4"/>
  <c r="C5" i="4" s="1"/>
  <c r="D5" i="4"/>
  <c r="A5" i="5" s="1"/>
  <c r="D3" i="4"/>
  <c r="A3" i="5" s="1"/>
  <c r="F14" i="2"/>
  <c r="E28" i="2" s="1"/>
  <c r="F28" i="2" s="1"/>
  <c r="D4" i="4" l="1"/>
  <c r="A4" i="5" s="1"/>
  <c r="I14" i="2"/>
  <c r="C6" i="4"/>
  <c r="H40" i="2"/>
  <c r="D6" i="4"/>
  <c r="A6" i="5" s="1"/>
  <c r="C7" i="4"/>
  <c r="I28" i="2"/>
  <c r="I38" i="2" s="1"/>
  <c r="I40" i="2" s="1"/>
  <c r="F38" i="2"/>
  <c r="F40" i="2" s="1"/>
  <c r="C13" i="4" l="1"/>
  <c r="D7" i="4"/>
  <c r="A7" i="5" s="1"/>
  <c r="C14" i="4" l="1"/>
  <c r="D9" i="4"/>
  <c r="A9" i="5" s="1"/>
  <c r="D8" i="4"/>
  <c r="A8" i="5" s="1"/>
  <c r="C15" i="4"/>
  <c r="C16" i="4" s="1"/>
  <c r="D11" i="4" l="1"/>
  <c r="A11" i="5" s="1"/>
  <c r="D10" i="4"/>
  <c r="A10" i="5" s="1"/>
  <c r="C17" i="4"/>
  <c r="C18" i="4" s="1"/>
  <c r="C19" i="4" s="1"/>
  <c r="C20" i="4" s="1"/>
  <c r="C21" i="4" s="1"/>
  <c r="C22" i="4" s="1"/>
  <c r="C23" i="4" s="1"/>
  <c r="D26" i="4" l="1"/>
  <c r="A26" i="5" s="1"/>
  <c r="E22" i="4"/>
  <c r="B22" i="5" s="1"/>
  <c r="E30" i="4"/>
  <c r="B30" i="5" s="1"/>
  <c r="E23" i="4"/>
  <c r="B23" i="5" s="1"/>
  <c r="E24" i="4"/>
  <c r="B24" i="5" s="1"/>
  <c r="E25" i="4"/>
  <c r="B25" i="5" s="1"/>
  <c r="E27" i="4"/>
  <c r="B27" i="5" s="1"/>
  <c r="E18" i="4"/>
  <c r="B18" i="5" s="1"/>
  <c r="E26" i="4"/>
  <c r="B26" i="5" s="1"/>
  <c r="E19" i="4"/>
  <c r="B19" i="5" s="1"/>
  <c r="E29" i="4"/>
  <c r="B29" i="5" s="1"/>
  <c r="E20" i="4"/>
  <c r="B20" i="5" s="1"/>
  <c r="E28" i="4"/>
  <c r="B28" i="5" s="1"/>
  <c r="E21" i="4"/>
  <c r="B21" i="5" s="1"/>
  <c r="E31" i="4"/>
  <c r="B31" i="5" s="1"/>
  <c r="E32" i="4"/>
  <c r="B32" i="5" s="1"/>
  <c r="D13" i="4"/>
  <c r="A13" i="5" s="1"/>
  <c r="D29" i="4"/>
  <c r="A29" i="5" s="1"/>
  <c r="D25" i="4"/>
  <c r="A25" i="5" s="1"/>
  <c r="D22" i="4"/>
  <c r="A22" i="5" s="1"/>
  <c r="D21" i="4"/>
  <c r="A21" i="5" s="1"/>
  <c r="D23" i="4"/>
  <c r="A23" i="5" s="1"/>
  <c r="D19" i="4"/>
  <c r="A19" i="5" s="1"/>
  <c r="D17" i="4"/>
  <c r="A17" i="5" s="1"/>
  <c r="D16" i="4"/>
  <c r="A16" i="5" s="1"/>
  <c r="D27" i="4"/>
  <c r="A27" i="5" s="1"/>
  <c r="D28" i="4"/>
  <c r="A28" i="5" s="1"/>
  <c r="D30" i="4"/>
  <c r="A30" i="5" s="1"/>
  <c r="D20" i="4"/>
  <c r="A20" i="5" s="1"/>
  <c r="D18" i="4"/>
  <c r="A18" i="5" s="1"/>
  <c r="D32" i="4"/>
  <c r="A32" i="5" s="1"/>
  <c r="D24" i="4"/>
  <c r="A24" i="5" s="1"/>
  <c r="D31" i="4"/>
  <c r="A31" i="5" s="1"/>
  <c r="D15" i="4"/>
  <c r="A15" i="5" s="1"/>
  <c r="D14" i="4"/>
  <c r="A14" i="5" s="1"/>
  <c r="D12" i="4"/>
  <c r="A12" i="5" s="1"/>
  <c r="R32" i="5" l="1"/>
  <c r="Z32" i="5"/>
  <c r="S32" i="5"/>
  <c r="AA32" i="5"/>
  <c r="T32" i="5"/>
  <c r="AB32" i="5"/>
  <c r="U32" i="5"/>
  <c r="AC32" i="5"/>
  <c r="C32" i="5"/>
  <c r="V32" i="5"/>
  <c r="W32" i="5"/>
  <c r="X32" i="5"/>
  <c r="Y32" i="5"/>
  <c r="V31" i="5"/>
  <c r="W31" i="5"/>
  <c r="X31" i="5"/>
  <c r="C31" i="5"/>
  <c r="Y31" i="5"/>
  <c r="R31" i="5"/>
  <c r="Z31" i="5"/>
  <c r="S31" i="5"/>
  <c r="AA31" i="5"/>
  <c r="T31" i="5"/>
  <c r="AB31" i="5"/>
  <c r="U31" i="5"/>
  <c r="AC31" i="5"/>
  <c r="V27" i="5"/>
  <c r="W27" i="5"/>
  <c r="X27" i="5"/>
  <c r="Y27" i="5"/>
  <c r="R27" i="5"/>
  <c r="Z27" i="5"/>
  <c r="S27" i="5"/>
  <c r="AA27" i="5"/>
  <c r="T27" i="5"/>
  <c r="AB27" i="5"/>
  <c r="C27" i="5"/>
  <c r="U27" i="5"/>
  <c r="AC27" i="5"/>
  <c r="R18" i="5"/>
  <c r="Z18" i="5"/>
  <c r="S18" i="5"/>
  <c r="AA18" i="5"/>
  <c r="T18" i="5"/>
  <c r="AB18" i="5"/>
  <c r="U18" i="5"/>
  <c r="AC18" i="5"/>
  <c r="V18" i="5"/>
  <c r="V34" i="5" s="1"/>
  <c r="W18" i="5"/>
  <c r="C18" i="5"/>
  <c r="X18" i="5"/>
  <c r="Y18" i="5"/>
  <c r="V21" i="5"/>
  <c r="C21" i="5"/>
  <c r="W21" i="5"/>
  <c r="X21" i="5"/>
  <c r="Y21" i="5"/>
  <c r="R21" i="5"/>
  <c r="Z21" i="5"/>
  <c r="S21" i="5"/>
  <c r="AA21" i="5"/>
  <c r="T21" i="5"/>
  <c r="AB21" i="5"/>
  <c r="U21" i="5"/>
  <c r="AC21" i="5"/>
  <c r="V25" i="5"/>
  <c r="W25" i="5"/>
  <c r="X25" i="5"/>
  <c r="Y25" i="5"/>
  <c r="R25" i="5"/>
  <c r="Z25" i="5"/>
  <c r="C25" i="5"/>
  <c r="S25" i="5"/>
  <c r="AA25" i="5"/>
  <c r="T25" i="5"/>
  <c r="AB25" i="5"/>
  <c r="U25" i="5"/>
  <c r="AC25" i="5"/>
  <c r="C28" i="5"/>
  <c r="R28" i="5"/>
  <c r="Z28" i="5"/>
  <c r="S28" i="5"/>
  <c r="AA28" i="5"/>
  <c r="T28" i="5"/>
  <c r="AB28" i="5"/>
  <c r="U28" i="5"/>
  <c r="AC28" i="5"/>
  <c r="V28" i="5"/>
  <c r="W28" i="5"/>
  <c r="X28" i="5"/>
  <c r="Y28" i="5"/>
  <c r="R24" i="5"/>
  <c r="Z24" i="5"/>
  <c r="S24" i="5"/>
  <c r="AA24" i="5"/>
  <c r="T24" i="5"/>
  <c r="AB24" i="5"/>
  <c r="U24" i="5"/>
  <c r="AC24" i="5"/>
  <c r="C24" i="5"/>
  <c r="V24" i="5"/>
  <c r="W24" i="5"/>
  <c r="X24" i="5"/>
  <c r="Y24" i="5"/>
  <c r="C20" i="5"/>
  <c r="R20" i="5"/>
  <c r="Z20" i="5"/>
  <c r="S20" i="5"/>
  <c r="AA20" i="5"/>
  <c r="T20" i="5"/>
  <c r="AB20" i="5"/>
  <c r="U20" i="5"/>
  <c r="AC20" i="5"/>
  <c r="V20" i="5"/>
  <c r="W20" i="5"/>
  <c r="X20" i="5"/>
  <c r="Y20" i="5"/>
  <c r="V23" i="5"/>
  <c r="W23" i="5"/>
  <c r="X23" i="5"/>
  <c r="C23" i="5"/>
  <c r="Y23" i="5"/>
  <c r="R23" i="5"/>
  <c r="Z23" i="5"/>
  <c r="S23" i="5"/>
  <c r="AA23" i="5"/>
  <c r="T23" i="5"/>
  <c r="AB23" i="5"/>
  <c r="U23" i="5"/>
  <c r="AC23" i="5"/>
  <c r="V29" i="5"/>
  <c r="C29" i="5"/>
  <c r="W29" i="5"/>
  <c r="X29" i="5"/>
  <c r="Y29" i="5"/>
  <c r="R29" i="5"/>
  <c r="Z29" i="5"/>
  <c r="S29" i="5"/>
  <c r="AA29" i="5"/>
  <c r="T29" i="5"/>
  <c r="AB29" i="5"/>
  <c r="U29" i="5"/>
  <c r="AC29" i="5"/>
  <c r="R30" i="5"/>
  <c r="Z30" i="5"/>
  <c r="S30" i="5"/>
  <c r="AA30" i="5"/>
  <c r="C30" i="5"/>
  <c r="T30" i="5"/>
  <c r="AB30" i="5"/>
  <c r="U30" i="5"/>
  <c r="AC30" i="5"/>
  <c r="V30" i="5"/>
  <c r="W30" i="5"/>
  <c r="X30" i="5"/>
  <c r="Y30" i="5"/>
  <c r="V19" i="5"/>
  <c r="W19" i="5"/>
  <c r="X19" i="5"/>
  <c r="Y19" i="5"/>
  <c r="R19" i="5"/>
  <c r="Z19" i="5"/>
  <c r="S19" i="5"/>
  <c r="AA19" i="5"/>
  <c r="T19" i="5"/>
  <c r="AB19" i="5"/>
  <c r="C19" i="5"/>
  <c r="U19" i="5"/>
  <c r="AC19" i="5"/>
  <c r="R22" i="5"/>
  <c r="Z22" i="5"/>
  <c r="S22" i="5"/>
  <c r="AA22" i="5"/>
  <c r="C22" i="5"/>
  <c r="T22" i="5"/>
  <c r="AB22" i="5"/>
  <c r="U22" i="5"/>
  <c r="AC22" i="5"/>
  <c r="V22" i="5"/>
  <c r="W22" i="5"/>
  <c r="X22" i="5"/>
  <c r="Y22" i="5"/>
  <c r="R26" i="5"/>
  <c r="Z26" i="5"/>
  <c r="S26" i="5"/>
  <c r="AA26" i="5"/>
  <c r="T26" i="5"/>
  <c r="AB26" i="5"/>
  <c r="U26" i="5"/>
  <c r="AC26" i="5"/>
  <c r="V26" i="5"/>
  <c r="W26" i="5"/>
  <c r="C26" i="5"/>
  <c r="X26" i="5"/>
  <c r="Y26" i="5"/>
  <c r="AC34" i="5" l="1"/>
  <c r="U34" i="5"/>
  <c r="AB34" i="5"/>
  <c r="Y34" i="5"/>
  <c r="T34" i="5"/>
  <c r="X34" i="5"/>
  <c r="AA34" i="5"/>
  <c r="R34" i="5"/>
  <c r="R36" i="5" s="1"/>
  <c r="S34" i="5"/>
  <c r="W34" i="5"/>
  <c r="Z34" i="5"/>
  <c r="S36" i="5" l="1"/>
  <c r="T36" i="5" s="1"/>
  <c r="U36" i="5" s="1"/>
  <c r="V36" i="5" s="1"/>
  <c r="W36" i="5" s="1"/>
  <c r="X36" i="5" s="1"/>
  <c r="Y36" i="5" s="1"/>
  <c r="Z36" i="5" s="1"/>
  <c r="AA36" i="5" s="1"/>
  <c r="AB36" i="5" s="1"/>
  <c r="AC36" i="5" s="1"/>
</calcChain>
</file>

<file path=xl/sharedStrings.xml><?xml version="1.0" encoding="utf-8"?>
<sst xmlns="http://schemas.openxmlformats.org/spreadsheetml/2006/main" count="104" uniqueCount="78">
  <si>
    <t>Indtægter</t>
  </si>
  <si>
    <t>No</t>
  </si>
  <si>
    <t>Antal</t>
  </si>
  <si>
    <t>Stykpris</t>
  </si>
  <si>
    <t>Budget</t>
  </si>
  <si>
    <t>Regnskab</t>
  </si>
  <si>
    <t>Difference</t>
  </si>
  <si>
    <t>Noter</t>
  </si>
  <si>
    <t>Total for indtægter</t>
  </si>
  <si>
    <t>Udgifter</t>
  </si>
  <si>
    <t>Total for udgifter</t>
  </si>
  <si>
    <t>Total for projektet</t>
  </si>
  <si>
    <t>[Projektnavn] - Budget &amp; Regnskab</t>
  </si>
  <si>
    <t>Dato</t>
  </si>
  <si>
    <t>Beskrivelse / kvittering</t>
  </si>
  <si>
    <t>Beløb</t>
  </si>
  <si>
    <t>[Projektnavn] - Bilagsposter</t>
  </si>
  <si>
    <t>Billetsalg - early bird</t>
  </si>
  <si>
    <t>Billetsalg - normal</t>
  </si>
  <si>
    <t>Billetsalg - late bird</t>
  </si>
  <si>
    <t>Tilskud fra Orkerne Kommer</t>
  </si>
  <si>
    <t>Mad - spillere</t>
  </si>
  <si>
    <t>Mad - hjælpere</t>
  </si>
  <si>
    <t>Benzin</t>
  </si>
  <si>
    <t>Varevogn</t>
  </si>
  <si>
    <t>Monsterdragter</t>
  </si>
  <si>
    <t>Leje af location</t>
  </si>
  <si>
    <t>Mødeudgifter</t>
  </si>
  <si>
    <t>Salg til efterfest</t>
  </si>
  <si>
    <t>Indkøb til efterfest</t>
  </si>
  <si>
    <t>Enhed</t>
  </si>
  <si>
    <t>spillere</t>
  </si>
  <si>
    <t>personer</t>
  </si>
  <si>
    <t>km</t>
  </si>
  <si>
    <t>uge</t>
  </si>
  <si>
    <t>dragter</t>
  </si>
  <si>
    <t>dage</t>
  </si>
  <si>
    <t>møder</t>
  </si>
  <si>
    <t>Uforudsete udgifter</t>
  </si>
  <si>
    <t>procent</t>
  </si>
  <si>
    <t>Leje af toiletter</t>
  </si>
  <si>
    <t>toiletter</t>
  </si>
  <si>
    <t>Affaldshåndtering</t>
  </si>
  <si>
    <t>m3</t>
  </si>
  <si>
    <t>Dette ark er skjult fordi man kun skal pille i det, hvis man ved hvad man laver. Piller du her og laver rod i den, så går det hele i stykker.
Nu er du advaret :-)</t>
  </si>
  <si>
    <t>Konsolideret liste over poster</t>
  </si>
  <si>
    <t>Nummer til de udfyldte</t>
  </si>
  <si>
    <t>Liste med de udfyldte</t>
  </si>
  <si>
    <t>Bankoverførsel</t>
  </si>
  <si>
    <t>20 styk</t>
  </si>
  <si>
    <t>120 styk</t>
  </si>
  <si>
    <t>Føtex</t>
  </si>
  <si>
    <t>Kategori</t>
  </si>
  <si>
    <t>Spejdercenter</t>
  </si>
  <si>
    <t>Forudbetaling</t>
  </si>
  <si>
    <t>Anvendelse</t>
  </si>
  <si>
    <t>Om dette Økonomistyringsværktøj</t>
  </si>
  <si>
    <t>Denne mappe er udarbejdet i forbindelse med Orkerne Kommer sommerskolen 2018 af Kåre Torndahl Kjær til brug for undervisning i Økonomi.
Det kan både bruges til undervisning og til at styre sin økonomi i et konkret projekt - rollespil eller andet.
Ved spørgsmål er man velkommen til at skrive til swampsheep@swampsheep.com.</t>
  </si>
  <si>
    <t>Oprindeligt budget</t>
  </si>
  <si>
    <t>[Projektnavn] - Likviditetsbudget</t>
  </si>
  <si>
    <t>Fordelt</t>
  </si>
  <si>
    <t>August</t>
  </si>
  <si>
    <t>September</t>
  </si>
  <si>
    <t>Oktober</t>
  </si>
  <si>
    <t>November</t>
  </si>
  <si>
    <t>December</t>
  </si>
  <si>
    <t>Januar</t>
  </si>
  <si>
    <t>Februar</t>
  </si>
  <si>
    <t>Marts</t>
  </si>
  <si>
    <t>April</t>
  </si>
  <si>
    <t>Maj</t>
  </si>
  <si>
    <t>Juni</t>
  </si>
  <si>
    <t>Juli</t>
  </si>
  <si>
    <t>% Færdig</t>
  </si>
  <si>
    <t>Resultat for måneden</t>
  </si>
  <si>
    <t>Likviditet ultimo måneden</t>
  </si>
  <si>
    <t>Mappen er udfyldt med data som eksempel. Når du skal bruge det til dit eget projekt sletter du alt i de blanke (hvide) felter samt overskriften på hvert ark. Sørg for ikke at slette data andre steder!
Økonomistyringsarket anvendes herefter ved at udfylde de blanke (hvide) felter i "Simpelt budget" for på den måde at lave et budget for projektet. Alle lyseblå og mørkeblå felter bør man som udgangspunkt ikke udfylde eller ændre, de udfyldes automatisk eller er allerede udfyldt.
Arket til likviditetsbudget udfyldes ved at angive procentuel fordeling af indtægter og udgifter på de enkelte måneder - dette giver en oversigt over om der er nogle måneder, hvor likviditeten går i negativ.
I takt med at man får bilag ind indfører man dem i arket "Simpelt budget - bilagsposter" hvor man refererer hver kvittering til en kategori i budgettet - på den måde kommer udgifterne korrekt ind i regnskabet.</t>
  </si>
  <si>
    <t>Prognose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</si>
</sst>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kr.&quot;\ * #,##0.00_ ;_ &quot;kr.&quot;\ * \-#,##0.00_ ;_ &quot;kr.&quot;\ * &quot;-&quot;??_ ;_ @_ "/>
    <numFmt numFmtId="164" formatCode="[$-F800]dddd\,\ mmmm\ dd\,\ yyyy"/>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1"/>
      <color theme="6"/>
      <name val="Calibri"/>
      <family val="2"/>
      <scheme val="minor"/>
    </font>
    <font>
      <b/>
      <sz val="16"/>
      <color theme="6"/>
      <name val="Calibri"/>
      <family val="2"/>
      <scheme val="minor"/>
    </font>
    <font>
      <sz val="14"/>
      <color theme="0"/>
      <name val="Calibri"/>
      <family val="2"/>
      <scheme val="minor"/>
    </font>
    <font>
      <sz val="16"/>
      <color theme="0"/>
      <name val="Calibri"/>
      <family val="2"/>
      <scheme val="minor"/>
    </font>
    <font>
      <b/>
      <sz val="20"/>
      <color theme="0"/>
      <name val="Calibri"/>
      <family val="2"/>
      <scheme val="minor"/>
    </font>
    <font>
      <b/>
      <sz val="14"/>
      <color theme="0"/>
      <name val="Calibri"/>
      <family val="2"/>
      <scheme val="minor"/>
    </font>
    <font>
      <b/>
      <sz val="16"/>
      <color theme="0"/>
      <name val="Calibri"/>
      <family val="2"/>
      <scheme val="minor"/>
    </font>
    <font>
      <sz val="11"/>
      <color theme="6" tint="0.79998168889431442"/>
      <name val="Calibri"/>
      <family val="2"/>
      <scheme val="minor"/>
    </font>
    <font>
      <b/>
      <sz val="14"/>
      <color theme="6" tint="0.79998168889431442"/>
      <name val="Calibri"/>
      <family val="2"/>
      <scheme val="minor"/>
    </font>
    <font>
      <b/>
      <sz val="18"/>
      <color theme="6" tint="0.79998168889431442"/>
      <name val="Calibri"/>
      <family val="2"/>
      <scheme val="minor"/>
    </font>
    <font>
      <sz val="12"/>
      <color theme="0"/>
      <name val="Calibri"/>
      <family val="2"/>
      <scheme val="minor"/>
    </font>
    <font>
      <b/>
      <sz val="12"/>
      <color theme="0"/>
      <name val="Calibri"/>
      <family val="2"/>
      <scheme val="minor"/>
    </font>
    <font>
      <sz val="12"/>
      <color theme="6" tint="0.79998168889431442"/>
      <name val="Calibri"/>
      <family val="2"/>
      <scheme val="minor"/>
    </font>
  </fonts>
  <fills count="6">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64"/>
      </patternFill>
    </fill>
  </fills>
  <borders count="3">
    <border>
      <left/>
      <right/>
      <top/>
      <bottom/>
      <diagonal/>
    </border>
    <border>
      <left/>
      <right/>
      <top style="thin">
        <color theme="6"/>
      </top>
      <bottom style="medium">
        <color theme="6"/>
      </bottom>
      <diagonal/>
    </border>
    <border>
      <left/>
      <right/>
      <top/>
      <bottom style="double">
        <color theme="6" tint="0.7999816888943144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2" borderId="0" xfId="0" applyFont="1" applyFill="1"/>
    <xf numFmtId="0" fontId="3" fillId="4" borderId="0" xfId="0" applyFont="1" applyFill="1" applyAlignment="1">
      <alignment horizontal="center" vertical="top" wrapText="1"/>
    </xf>
    <xf numFmtId="0" fontId="4" fillId="4" borderId="1" xfId="0" applyFont="1" applyFill="1" applyBorder="1" applyAlignment="1">
      <alignment horizontal="center" vertical="top"/>
    </xf>
    <xf numFmtId="0" fontId="0" fillId="3" borderId="0" xfId="0" applyFill="1"/>
    <xf numFmtId="0" fontId="0" fillId="2" borderId="0" xfId="0" applyFill="1"/>
    <xf numFmtId="0" fontId="2" fillId="2" borderId="0" xfId="0" applyFont="1" applyFill="1"/>
    <xf numFmtId="44" fontId="2" fillId="2" borderId="0" xfId="1" applyFont="1" applyFill="1"/>
    <xf numFmtId="0" fontId="2" fillId="2" borderId="0" xfId="0" applyFont="1" applyFill="1" applyAlignment="1">
      <alignment wrapText="1"/>
    </xf>
    <xf numFmtId="44" fontId="0" fillId="3" borderId="0" xfId="1" applyFont="1" applyFill="1"/>
    <xf numFmtId="0" fontId="0" fillId="0" borderId="0" xfId="0" applyFill="1"/>
    <xf numFmtId="44" fontId="0" fillId="0" borderId="0" xfId="1" applyFont="1" applyFill="1"/>
    <xf numFmtId="0" fontId="0" fillId="0" borderId="0" xfId="0" applyFill="1" applyAlignment="1">
      <alignment wrapText="1"/>
    </xf>
    <xf numFmtId="0" fontId="8" fillId="2" borderId="0" xfId="0" applyFont="1" applyFill="1" applyAlignment="1"/>
    <xf numFmtId="0" fontId="8" fillId="2" borderId="0" xfId="0" applyFont="1" applyFill="1" applyAlignment="1">
      <alignment horizontal="center"/>
    </xf>
    <xf numFmtId="44" fontId="8" fillId="2" borderId="0" xfId="0" applyNumberFormat="1" applyFont="1" applyFill="1" applyAlignment="1"/>
    <xf numFmtId="0" fontId="8" fillId="2" borderId="0" xfId="0" applyFont="1" applyFill="1" applyAlignment="1">
      <alignment horizontal="right"/>
    </xf>
    <xf numFmtId="44" fontId="0" fillId="2" borderId="0" xfId="1" applyFont="1" applyFill="1"/>
    <xf numFmtId="0" fontId="0" fillId="2" borderId="0" xfId="0" applyFill="1" applyAlignment="1">
      <alignment wrapText="1"/>
    </xf>
    <xf numFmtId="0" fontId="7" fillId="2" borderId="0" xfId="0" applyFont="1" applyFill="1" applyAlignment="1"/>
    <xf numFmtId="0" fontId="9" fillId="2" borderId="0" xfId="0" applyFont="1" applyFill="1" applyAlignment="1"/>
    <xf numFmtId="0" fontId="6" fillId="2" borderId="0" xfId="0" applyFont="1" applyFill="1"/>
    <xf numFmtId="0" fontId="5" fillId="2" borderId="0" xfId="0" applyFont="1" applyFill="1"/>
    <xf numFmtId="44" fontId="8" fillId="2" borderId="0" xfId="1" applyFont="1" applyFill="1" applyAlignment="1">
      <alignment horizontal="center"/>
    </xf>
    <xf numFmtId="44" fontId="9" fillId="2" borderId="2" xfId="0" applyNumberFormat="1" applyFont="1" applyFill="1" applyBorder="1" applyAlignment="1"/>
    <xf numFmtId="164" fontId="8" fillId="2" borderId="0" xfId="0" applyNumberFormat="1" applyFont="1" applyFill="1" applyAlignment="1">
      <alignment horizontal="center"/>
    </xf>
    <xf numFmtId="164" fontId="2" fillId="2" borderId="0" xfId="0" applyNumberFormat="1" applyFont="1" applyFill="1"/>
    <xf numFmtId="164" fontId="0" fillId="0" borderId="0" xfId="0" applyNumberFormat="1" applyFill="1"/>
    <xf numFmtId="164" fontId="0" fillId="2" borderId="0" xfId="0" applyNumberFormat="1" applyFill="1"/>
    <xf numFmtId="0" fontId="10" fillId="2" borderId="0" xfId="0" applyFont="1" applyFill="1"/>
    <xf numFmtId="0" fontId="11" fillId="2" borderId="0" xfId="0" applyFont="1" applyFill="1"/>
    <xf numFmtId="0" fontId="2" fillId="5" borderId="0" xfId="0" applyFont="1" applyFill="1"/>
    <xf numFmtId="9" fontId="0" fillId="0" borderId="0" xfId="2" applyFont="1" applyFill="1"/>
    <xf numFmtId="0" fontId="13" fillId="2" borderId="0" xfId="0" applyFont="1" applyFill="1" applyAlignment="1">
      <alignment horizontal="center"/>
    </xf>
    <xf numFmtId="0" fontId="13" fillId="2" borderId="0" xfId="0" applyFont="1" applyFill="1" applyAlignment="1">
      <alignment horizontal="center" textRotation="135"/>
    </xf>
    <xf numFmtId="0" fontId="10" fillId="2" borderId="0" xfId="0" applyFont="1" applyFill="1" applyAlignment="1">
      <alignment horizontal="center"/>
    </xf>
    <xf numFmtId="9" fontId="0" fillId="0" borderId="0" xfId="2" applyFont="1" applyAlignment="1">
      <alignment horizontal="center"/>
    </xf>
    <xf numFmtId="9" fontId="0" fillId="3" borderId="0" xfId="1" applyNumberFormat="1" applyFont="1" applyFill="1"/>
    <xf numFmtId="44" fontId="0" fillId="3" borderId="0" xfId="0" applyNumberFormat="1" applyFill="1"/>
    <xf numFmtId="0" fontId="14" fillId="2" borderId="0" xfId="0" applyFont="1" applyFill="1" applyAlignment="1"/>
    <xf numFmtId="44" fontId="14" fillId="2" borderId="0" xfId="0" applyNumberFormat="1" applyFont="1" applyFill="1" applyAlignment="1"/>
    <xf numFmtId="9" fontId="8" fillId="2" borderId="0" xfId="2" applyFont="1" applyFill="1" applyAlignment="1"/>
    <xf numFmtId="9" fontId="9" fillId="2" borderId="2" xfId="2" applyFont="1" applyFill="1" applyBorder="1" applyAlignment="1"/>
    <xf numFmtId="0" fontId="15" fillId="2" borderId="0" xfId="0" applyFont="1" applyFill="1" applyAlignment="1">
      <alignment horizontal="center"/>
    </xf>
    <xf numFmtId="0" fontId="15" fillId="2" borderId="0" xfId="0" applyFont="1" applyFill="1"/>
    <xf numFmtId="0" fontId="9" fillId="2" borderId="0" xfId="0" applyFont="1" applyFill="1" applyBorder="1" applyAlignment="1">
      <alignment horizontal="right"/>
    </xf>
    <xf numFmtId="0" fontId="7" fillId="2" borderId="0" xfId="0" applyFont="1" applyFill="1" applyAlignment="1">
      <alignment horizontal="center"/>
    </xf>
    <xf numFmtId="0" fontId="8" fillId="2" borderId="0" xfId="0" applyFont="1" applyFill="1" applyAlignment="1">
      <alignment horizontal="left"/>
    </xf>
    <xf numFmtId="0" fontId="8" fillId="2" borderId="0" xfId="0" applyFont="1" applyFill="1" applyAlignment="1">
      <alignment horizontal="right"/>
    </xf>
    <xf numFmtId="0" fontId="14" fillId="2" borderId="0" xfId="0" applyFont="1" applyFill="1" applyAlignment="1">
      <alignment horizontal="right"/>
    </xf>
    <xf numFmtId="0" fontId="12" fillId="2" borderId="0" xfId="0" applyFont="1" applyFill="1" applyAlignment="1">
      <alignment horizontal="center" vertical="top" wrapText="1"/>
    </xf>
  </cellXfs>
  <cellStyles count="3">
    <cellStyle name="Normal" xfId="0" builtinId="0"/>
    <cellStyle name="Procent"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Månedens resultat</c:v>
          </c:tx>
          <c:spPr>
            <a:solidFill>
              <a:schemeClr val="accent1"/>
            </a:solidFill>
            <a:ln>
              <a:noFill/>
            </a:ln>
            <a:effectLst/>
          </c:spPr>
          <c:invertIfNegative val="0"/>
          <c:cat>
            <c:strRef>
              <c:f>Likviditetsbudget!$R$2:$AC$2</c:f>
              <c:strCache>
                <c:ptCount val="12"/>
                <c:pt idx="0">
                  <c:v>August</c:v>
                </c:pt>
                <c:pt idx="1">
                  <c:v>September</c:v>
                </c:pt>
                <c:pt idx="2">
                  <c:v>Oktober</c:v>
                </c:pt>
                <c:pt idx="3">
                  <c:v>November</c:v>
                </c:pt>
                <c:pt idx="4">
                  <c:v>December</c:v>
                </c:pt>
                <c:pt idx="5">
                  <c:v>Januar</c:v>
                </c:pt>
                <c:pt idx="6">
                  <c:v>Februar</c:v>
                </c:pt>
                <c:pt idx="7">
                  <c:v>Marts</c:v>
                </c:pt>
                <c:pt idx="8">
                  <c:v>April</c:v>
                </c:pt>
                <c:pt idx="9">
                  <c:v>Maj</c:v>
                </c:pt>
                <c:pt idx="10">
                  <c:v>Juni</c:v>
                </c:pt>
                <c:pt idx="11">
                  <c:v>Juli</c:v>
                </c:pt>
              </c:strCache>
            </c:strRef>
          </c:cat>
          <c:val>
            <c:numRef>
              <c:f>Likviditetsbudget!$R$34:$AC$34</c:f>
              <c:numCache>
                <c:formatCode>_("kr."* #,##0.00_);_("kr."* \(#,##0.00\);_("kr."* "-"??_);_(@_)</c:formatCode>
                <c:ptCount val="12"/>
                <c:pt idx="0">
                  <c:v>-1600</c:v>
                </c:pt>
                <c:pt idx="1">
                  <c:v>1600</c:v>
                </c:pt>
                <c:pt idx="2">
                  <c:v>-2350</c:v>
                </c:pt>
                <c:pt idx="3">
                  <c:v>1050</c:v>
                </c:pt>
                <c:pt idx="4">
                  <c:v>1300</c:v>
                </c:pt>
                <c:pt idx="5">
                  <c:v>330</c:v>
                </c:pt>
                <c:pt idx="6">
                  <c:v>2330</c:v>
                </c:pt>
                <c:pt idx="7">
                  <c:v>18580</c:v>
                </c:pt>
                <c:pt idx="8">
                  <c:v>-4570</c:v>
                </c:pt>
                <c:pt idx="9">
                  <c:v>8705</c:v>
                </c:pt>
                <c:pt idx="10">
                  <c:v>-21970</c:v>
                </c:pt>
                <c:pt idx="11">
                  <c:v>-1855</c:v>
                </c:pt>
              </c:numCache>
            </c:numRef>
          </c:val>
          <c:extLst>
            <c:ext xmlns:c16="http://schemas.microsoft.com/office/drawing/2014/chart" uri="{C3380CC4-5D6E-409C-BE32-E72D297353CC}">
              <c16:uniqueId val="{00000000-C552-4CF8-91C5-FB8441C48FFA}"/>
            </c:ext>
          </c:extLst>
        </c:ser>
        <c:ser>
          <c:idx val="1"/>
          <c:order val="1"/>
          <c:tx>
            <c:v>Likviditet ultimo</c:v>
          </c:tx>
          <c:spPr>
            <a:solidFill>
              <a:schemeClr val="accent3"/>
            </a:solidFill>
            <a:ln>
              <a:noFill/>
            </a:ln>
            <a:effectLst/>
          </c:spPr>
          <c:invertIfNegative val="0"/>
          <c:val>
            <c:numRef>
              <c:f>Likviditetsbudget!$R$36:$AC$36</c:f>
              <c:numCache>
                <c:formatCode>_("kr."* #,##0.00_);_("kr."* \(#,##0.00\);_("kr."* "-"??_);_(@_)</c:formatCode>
                <c:ptCount val="12"/>
                <c:pt idx="0">
                  <c:v>-1600</c:v>
                </c:pt>
                <c:pt idx="1">
                  <c:v>0</c:v>
                </c:pt>
                <c:pt idx="2">
                  <c:v>-2350</c:v>
                </c:pt>
                <c:pt idx="3">
                  <c:v>-1300</c:v>
                </c:pt>
                <c:pt idx="4">
                  <c:v>0</c:v>
                </c:pt>
                <c:pt idx="5">
                  <c:v>330</c:v>
                </c:pt>
                <c:pt idx="6">
                  <c:v>2660</c:v>
                </c:pt>
                <c:pt idx="7">
                  <c:v>21240</c:v>
                </c:pt>
                <c:pt idx="8">
                  <c:v>16670</c:v>
                </c:pt>
                <c:pt idx="9">
                  <c:v>25375</c:v>
                </c:pt>
                <c:pt idx="10">
                  <c:v>3405</c:v>
                </c:pt>
                <c:pt idx="11">
                  <c:v>1550</c:v>
                </c:pt>
              </c:numCache>
            </c:numRef>
          </c:val>
          <c:extLst>
            <c:ext xmlns:c16="http://schemas.microsoft.com/office/drawing/2014/chart" uri="{C3380CC4-5D6E-409C-BE32-E72D297353CC}">
              <c16:uniqueId val="{00000001-C552-4CF8-91C5-FB8441C48FFA}"/>
            </c:ext>
          </c:extLst>
        </c:ser>
        <c:dLbls>
          <c:showLegendKey val="0"/>
          <c:showVal val="0"/>
          <c:showCatName val="0"/>
          <c:showSerName val="0"/>
          <c:showPercent val="0"/>
          <c:showBubbleSize val="0"/>
        </c:dLbls>
        <c:gapWidth val="150"/>
        <c:axId val="509175808"/>
        <c:axId val="509181056"/>
      </c:barChart>
      <c:catAx>
        <c:axId val="50917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09181056"/>
        <c:crosses val="autoZero"/>
        <c:auto val="1"/>
        <c:lblAlgn val="ctr"/>
        <c:lblOffset val="100"/>
        <c:noMultiLvlLbl val="0"/>
      </c:catAx>
      <c:valAx>
        <c:axId val="509181056"/>
        <c:scaling>
          <c:orientation val="minMax"/>
        </c:scaling>
        <c:delete val="0"/>
        <c:axPos val="l"/>
        <c:majorGridlines>
          <c:spPr>
            <a:ln w="9525" cap="flat" cmpd="sng" algn="ctr">
              <a:solidFill>
                <a:schemeClr val="tx1">
                  <a:lumMod val="15000"/>
                  <a:lumOff val="85000"/>
                </a:schemeClr>
              </a:solidFill>
              <a:round/>
            </a:ln>
            <a:effectLst/>
          </c:spPr>
        </c:majorGridlines>
        <c:numFmt formatCode="_(&quot;kr.&quot;* #,##0.00_);_(&quot;kr.&quot;* \(#,##0.00\);_(&quot;kr.&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0917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59CCB8-4DE1-4594-941F-29AA20E54120}">
  <sheetPr/>
  <sheetViews>
    <sheetView zoomScale="14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482" cy="6082393"/>
    <xdr:graphicFrame macro="">
      <xdr:nvGraphicFramePr>
        <xdr:cNvPr id="2" name="Diagram 1">
          <a:extLst>
            <a:ext uri="{FF2B5EF4-FFF2-40B4-BE49-F238E27FC236}">
              <a16:creationId xmlns:a16="http://schemas.microsoft.com/office/drawing/2014/main" id="{2E8D5EEC-87C7-4279-B68C-1642CC1A4D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Aspek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ED63-7C81-40C0-B569-3176B97FB865}">
  <dimension ref="A1:L41"/>
  <sheetViews>
    <sheetView tabSelected="1" workbookViewId="0">
      <selection activeCell="J18" sqref="J18"/>
    </sheetView>
  </sheetViews>
  <sheetFormatPr defaultRowHeight="15" x14ac:dyDescent="0.25"/>
  <cols>
    <col min="1" max="1" width="3.5703125" style="5" bestFit="1" customWidth="1"/>
    <col min="2" max="2" width="28.5703125" style="5" customWidth="1"/>
    <col min="3" max="3" width="7" style="5" customWidth="1"/>
    <col min="4" max="4" width="10.28515625" style="5" customWidth="1"/>
    <col min="5" max="5" width="14.85546875" style="17" customWidth="1"/>
    <col min="6" max="9" width="24.28515625" style="17" customWidth="1"/>
    <col min="10" max="10" width="10.7109375" style="17" customWidth="1"/>
    <col min="11" max="11" width="24.28515625" style="17" customWidth="1"/>
    <col min="12" max="12" width="47" style="18" customWidth="1"/>
    <col min="13" max="16384" width="9.140625" style="5"/>
  </cols>
  <sheetData>
    <row r="1" spans="1:12" s="6" customFormat="1" ht="26.25" x14ac:dyDescent="0.4">
      <c r="A1" s="46" t="s">
        <v>12</v>
      </c>
      <c r="B1" s="46"/>
      <c r="C1" s="46"/>
      <c r="D1" s="46"/>
      <c r="E1" s="46"/>
      <c r="F1" s="46"/>
      <c r="G1" s="46"/>
      <c r="H1" s="46"/>
      <c r="I1" s="46"/>
      <c r="J1" s="46"/>
      <c r="K1" s="46"/>
      <c r="L1" s="46"/>
    </row>
    <row r="2" spans="1:12" s="6" customFormat="1" ht="18.75" x14ac:dyDescent="0.3">
      <c r="B2" s="47" t="s">
        <v>0</v>
      </c>
      <c r="C2" s="47"/>
      <c r="D2" s="47"/>
      <c r="E2" s="47"/>
      <c r="F2" s="47"/>
      <c r="G2" s="47"/>
      <c r="H2" s="47"/>
      <c r="I2" s="47"/>
      <c r="J2" s="47"/>
      <c r="K2" s="47"/>
      <c r="L2" s="47"/>
    </row>
    <row r="3" spans="1:12" s="6" customFormat="1" x14ac:dyDescent="0.25">
      <c r="A3" s="6" t="s">
        <v>1</v>
      </c>
      <c r="B3" s="6" t="s">
        <v>52</v>
      </c>
      <c r="C3" s="6" t="s">
        <v>2</v>
      </c>
      <c r="D3" s="6" t="s">
        <v>30</v>
      </c>
      <c r="E3" s="7" t="s">
        <v>3</v>
      </c>
      <c r="F3" s="7" t="s">
        <v>4</v>
      </c>
      <c r="G3" s="7" t="s">
        <v>58</v>
      </c>
      <c r="H3" s="7" t="s">
        <v>5</v>
      </c>
      <c r="I3" s="7" t="s">
        <v>6</v>
      </c>
      <c r="J3" s="7" t="s">
        <v>73</v>
      </c>
      <c r="K3" s="7" t="s">
        <v>77</v>
      </c>
      <c r="L3" s="8" t="s">
        <v>7</v>
      </c>
    </row>
    <row r="4" spans="1:12" s="4" customFormat="1" x14ac:dyDescent="0.25">
      <c r="A4" s="4">
        <v>1</v>
      </c>
      <c r="B4" s="10" t="s">
        <v>17</v>
      </c>
      <c r="C4" s="10">
        <v>20</v>
      </c>
      <c r="D4" s="10" t="s">
        <v>31</v>
      </c>
      <c r="E4" s="11">
        <v>150</v>
      </c>
      <c r="F4" s="9">
        <f t="shared" ref="F4:F13" si="0">C4*E4</f>
        <v>3000</v>
      </c>
      <c r="G4" s="9">
        <v>7500</v>
      </c>
      <c r="H4" s="9">
        <f t="shared" ref="H4:H13" si="1">SUMIF(sb_post_kategori,B4,sb_post_amount)</f>
        <v>3000</v>
      </c>
      <c r="I4" s="9">
        <f>H4-F4</f>
        <v>0</v>
      </c>
      <c r="J4" s="32">
        <v>1</v>
      </c>
      <c r="K4" s="9">
        <f>IF(J4=0,F4,H4/J4)</f>
        <v>3000</v>
      </c>
      <c r="L4" s="12"/>
    </row>
    <row r="5" spans="1:12" s="4" customFormat="1" x14ac:dyDescent="0.25">
      <c r="A5" s="4">
        <f>A4+1</f>
        <v>2</v>
      </c>
      <c r="B5" s="10" t="s">
        <v>18</v>
      </c>
      <c r="C5" s="10">
        <v>150</v>
      </c>
      <c r="D5" s="10" t="s">
        <v>31</v>
      </c>
      <c r="E5" s="11">
        <v>200</v>
      </c>
      <c r="F5" s="9">
        <f t="shared" si="0"/>
        <v>30000</v>
      </c>
      <c r="G5" s="9">
        <v>15000</v>
      </c>
      <c r="H5" s="9">
        <f t="shared" si="1"/>
        <v>26000</v>
      </c>
      <c r="I5" s="9">
        <f t="shared" ref="I5:I13" si="2">H5-F5</f>
        <v>-4000</v>
      </c>
      <c r="J5" s="32">
        <v>0.85</v>
      </c>
      <c r="K5" s="9">
        <f t="shared" ref="K5:K13" si="3">IF(J5=0,F5,H5/J5)</f>
        <v>30588.235294117647</v>
      </c>
      <c r="L5" s="12"/>
    </row>
    <row r="6" spans="1:12" s="4" customFormat="1" x14ac:dyDescent="0.25">
      <c r="A6" s="4">
        <f t="shared" ref="A6:A13" si="4">A5+1</f>
        <v>3</v>
      </c>
      <c r="B6" s="10" t="s">
        <v>19</v>
      </c>
      <c r="C6" s="10">
        <v>50</v>
      </c>
      <c r="D6" s="10" t="s">
        <v>31</v>
      </c>
      <c r="E6" s="11">
        <v>300</v>
      </c>
      <c r="F6" s="9">
        <f t="shared" si="0"/>
        <v>15000</v>
      </c>
      <c r="G6" s="9">
        <v>22500</v>
      </c>
      <c r="H6" s="9">
        <f t="shared" si="1"/>
        <v>0</v>
      </c>
      <c r="I6" s="9">
        <f t="shared" si="2"/>
        <v>-15000</v>
      </c>
      <c r="J6" s="32">
        <v>0</v>
      </c>
      <c r="K6" s="9">
        <f t="shared" si="3"/>
        <v>15000</v>
      </c>
      <c r="L6" s="12"/>
    </row>
    <row r="7" spans="1:12" s="4" customFormat="1" x14ac:dyDescent="0.25">
      <c r="A7" s="4">
        <f t="shared" si="4"/>
        <v>4</v>
      </c>
      <c r="B7" s="10" t="s">
        <v>20</v>
      </c>
      <c r="C7" s="10">
        <v>1</v>
      </c>
      <c r="D7" s="10"/>
      <c r="E7" s="11">
        <v>12000</v>
      </c>
      <c r="F7" s="9">
        <f t="shared" si="0"/>
        <v>12000</v>
      </c>
      <c r="G7" s="9">
        <v>12000</v>
      </c>
      <c r="H7" s="9">
        <f t="shared" si="1"/>
        <v>0</v>
      </c>
      <c r="I7" s="9">
        <f t="shared" si="2"/>
        <v>-12000</v>
      </c>
      <c r="J7" s="32">
        <v>0</v>
      </c>
      <c r="K7" s="9">
        <f t="shared" si="3"/>
        <v>12000</v>
      </c>
      <c r="L7" s="12"/>
    </row>
    <row r="8" spans="1:12" s="4" customFormat="1" x14ac:dyDescent="0.25">
      <c r="A8" s="4">
        <f t="shared" si="4"/>
        <v>5</v>
      </c>
      <c r="B8" s="10" t="s">
        <v>28</v>
      </c>
      <c r="C8" s="10">
        <v>1</v>
      </c>
      <c r="D8" s="10"/>
      <c r="E8" s="11">
        <v>7000</v>
      </c>
      <c r="F8" s="9">
        <f t="shared" si="0"/>
        <v>7000</v>
      </c>
      <c r="G8" s="9">
        <v>6000</v>
      </c>
      <c r="H8" s="9">
        <f t="shared" si="1"/>
        <v>0</v>
      </c>
      <c r="I8" s="9">
        <f t="shared" si="2"/>
        <v>-7000</v>
      </c>
      <c r="J8" s="32">
        <v>0</v>
      </c>
      <c r="K8" s="9">
        <f t="shared" si="3"/>
        <v>7000</v>
      </c>
      <c r="L8" s="12"/>
    </row>
    <row r="9" spans="1:12" s="4" customFormat="1" x14ac:dyDescent="0.25">
      <c r="A9" s="4">
        <f t="shared" si="4"/>
        <v>6</v>
      </c>
      <c r="B9" s="10"/>
      <c r="C9" s="10"/>
      <c r="D9" s="10"/>
      <c r="E9" s="11"/>
      <c r="F9" s="9">
        <f t="shared" si="0"/>
        <v>0</v>
      </c>
      <c r="G9" s="9">
        <v>0</v>
      </c>
      <c r="H9" s="9">
        <f t="shared" si="1"/>
        <v>0</v>
      </c>
      <c r="I9" s="9">
        <f t="shared" si="2"/>
        <v>0</v>
      </c>
      <c r="J9" s="32">
        <v>0</v>
      </c>
      <c r="K9" s="9">
        <f t="shared" si="3"/>
        <v>0</v>
      </c>
      <c r="L9" s="12"/>
    </row>
    <row r="10" spans="1:12" s="4" customFormat="1" x14ac:dyDescent="0.25">
      <c r="A10" s="4">
        <f t="shared" si="4"/>
        <v>7</v>
      </c>
      <c r="B10" s="10"/>
      <c r="C10" s="10"/>
      <c r="D10" s="10"/>
      <c r="E10" s="11"/>
      <c r="F10" s="9">
        <f t="shared" si="0"/>
        <v>0</v>
      </c>
      <c r="G10" s="9">
        <v>0</v>
      </c>
      <c r="H10" s="9">
        <f t="shared" si="1"/>
        <v>0</v>
      </c>
      <c r="I10" s="9">
        <f t="shared" si="2"/>
        <v>0</v>
      </c>
      <c r="J10" s="32">
        <v>0</v>
      </c>
      <c r="K10" s="9">
        <f t="shared" si="3"/>
        <v>0</v>
      </c>
      <c r="L10" s="12"/>
    </row>
    <row r="11" spans="1:12" s="4" customFormat="1" x14ac:dyDescent="0.25">
      <c r="A11" s="4">
        <f t="shared" si="4"/>
        <v>8</v>
      </c>
      <c r="B11" s="10"/>
      <c r="C11" s="10"/>
      <c r="D11" s="10"/>
      <c r="E11" s="11"/>
      <c r="F11" s="9">
        <f t="shared" si="0"/>
        <v>0</v>
      </c>
      <c r="G11" s="9">
        <v>0</v>
      </c>
      <c r="H11" s="9">
        <f t="shared" si="1"/>
        <v>0</v>
      </c>
      <c r="I11" s="9">
        <f t="shared" si="2"/>
        <v>0</v>
      </c>
      <c r="J11" s="32">
        <v>0</v>
      </c>
      <c r="K11" s="9">
        <f t="shared" si="3"/>
        <v>0</v>
      </c>
      <c r="L11" s="12"/>
    </row>
    <row r="12" spans="1:12" s="4" customFormat="1" x14ac:dyDescent="0.25">
      <c r="A12" s="4">
        <f t="shared" si="4"/>
        <v>9</v>
      </c>
      <c r="B12" s="10"/>
      <c r="C12" s="10"/>
      <c r="D12" s="10"/>
      <c r="E12" s="11"/>
      <c r="F12" s="9">
        <f t="shared" si="0"/>
        <v>0</v>
      </c>
      <c r="G12" s="9">
        <v>0</v>
      </c>
      <c r="H12" s="9">
        <f t="shared" si="1"/>
        <v>0</v>
      </c>
      <c r="I12" s="9">
        <f t="shared" si="2"/>
        <v>0</v>
      </c>
      <c r="J12" s="32">
        <v>0</v>
      </c>
      <c r="K12" s="9">
        <f t="shared" si="3"/>
        <v>0</v>
      </c>
      <c r="L12" s="12"/>
    </row>
    <row r="13" spans="1:12" s="4" customFormat="1" x14ac:dyDescent="0.25">
      <c r="A13" s="4">
        <f t="shared" si="4"/>
        <v>10</v>
      </c>
      <c r="B13" s="10"/>
      <c r="C13" s="10"/>
      <c r="D13" s="10"/>
      <c r="E13" s="11"/>
      <c r="F13" s="9">
        <f t="shared" si="0"/>
        <v>0</v>
      </c>
      <c r="G13" s="9">
        <v>0</v>
      </c>
      <c r="H13" s="9">
        <f t="shared" si="1"/>
        <v>0</v>
      </c>
      <c r="I13" s="9">
        <f t="shared" si="2"/>
        <v>0</v>
      </c>
      <c r="J13" s="32">
        <v>0</v>
      </c>
      <c r="K13" s="9">
        <f t="shared" si="3"/>
        <v>0</v>
      </c>
      <c r="L13" s="12"/>
    </row>
    <row r="14" spans="1:12" s="6" customFormat="1" ht="18.75" x14ac:dyDescent="0.3">
      <c r="B14" s="48" t="s">
        <v>8</v>
      </c>
      <c r="C14" s="48"/>
      <c r="D14" s="48"/>
      <c r="E14" s="48"/>
      <c r="F14" s="15">
        <f>SUM(F4:F13)</f>
        <v>67000</v>
      </c>
      <c r="G14" s="15">
        <f>SUM(G4:G13)</f>
        <v>63000</v>
      </c>
      <c r="H14" s="15">
        <f>SUM(H4:H13)</f>
        <v>29000</v>
      </c>
      <c r="I14" s="15">
        <f>SUM(I4:I13)</f>
        <v>-38000</v>
      </c>
      <c r="J14" s="41">
        <f>H14/K14</f>
        <v>0.42906875543951262</v>
      </c>
      <c r="K14" s="15">
        <f>SUM(K4:K13)</f>
        <v>67588.23529411765</v>
      </c>
      <c r="L14" s="13"/>
    </row>
    <row r="15" spans="1:12" s="6" customFormat="1" ht="18.75" x14ac:dyDescent="0.3">
      <c r="B15" s="16"/>
      <c r="C15" s="16"/>
      <c r="D15" s="16"/>
      <c r="E15" s="16"/>
      <c r="F15" s="15"/>
      <c r="G15" s="15"/>
      <c r="H15" s="15"/>
      <c r="I15" s="15"/>
      <c r="J15" s="15"/>
      <c r="K15" s="15"/>
      <c r="L15" s="13"/>
    </row>
    <row r="16" spans="1:12" s="6" customFormat="1" ht="18.75" x14ac:dyDescent="0.3">
      <c r="B16" s="47" t="s">
        <v>9</v>
      </c>
      <c r="C16" s="47"/>
      <c r="D16" s="47"/>
      <c r="E16" s="47"/>
      <c r="F16" s="47"/>
      <c r="G16" s="47"/>
      <c r="H16" s="47"/>
      <c r="I16" s="47"/>
      <c r="J16" s="47"/>
      <c r="K16" s="47"/>
      <c r="L16" s="47"/>
    </row>
    <row r="17" spans="1:12" s="6" customFormat="1" x14ac:dyDescent="0.25">
      <c r="A17" s="6" t="s">
        <v>1</v>
      </c>
      <c r="B17" s="6" t="s">
        <v>52</v>
      </c>
      <c r="C17" s="6" t="s">
        <v>2</v>
      </c>
      <c r="E17" s="7" t="s">
        <v>3</v>
      </c>
      <c r="F17" s="7" t="s">
        <v>4</v>
      </c>
      <c r="G17" s="7" t="s">
        <v>58</v>
      </c>
      <c r="H17" s="7" t="s">
        <v>5</v>
      </c>
      <c r="I17" s="7" t="s">
        <v>6</v>
      </c>
      <c r="J17" s="7" t="s">
        <v>73</v>
      </c>
      <c r="K17" s="7" t="s">
        <v>77</v>
      </c>
      <c r="L17" s="8" t="s">
        <v>7</v>
      </c>
    </row>
    <row r="18" spans="1:12" s="4" customFormat="1" x14ac:dyDescent="0.25">
      <c r="A18" s="4">
        <f>A13+1</f>
        <v>11</v>
      </c>
      <c r="B18" s="10" t="s">
        <v>21</v>
      </c>
      <c r="C18" s="10">
        <v>220</v>
      </c>
      <c r="D18" s="10" t="s">
        <v>32</v>
      </c>
      <c r="E18" s="11">
        <v>-125</v>
      </c>
      <c r="F18" s="9">
        <f t="shared" ref="F18:F27" si="5">C18*E18</f>
        <v>-27500</v>
      </c>
      <c r="G18" s="9">
        <v>-25000</v>
      </c>
      <c r="H18" s="9">
        <f t="shared" ref="H18:H37" si="6">-SUMIF(sb_post_kategori,B18,sb_post_amount)</f>
        <v>-17532</v>
      </c>
      <c r="I18" s="9">
        <f t="shared" ref="I18:I37" si="7">H18-F18</f>
        <v>9968</v>
      </c>
      <c r="J18" s="32">
        <v>0.65</v>
      </c>
      <c r="K18" s="9">
        <f t="shared" ref="K18:K37" si="8">IF(J18=0,F18,H18/J18)</f>
        <v>-26972.307692307691</v>
      </c>
      <c r="L18" s="12"/>
    </row>
    <row r="19" spans="1:12" s="4" customFormat="1" x14ac:dyDescent="0.25">
      <c r="A19" s="4">
        <f>A18+1</f>
        <v>12</v>
      </c>
      <c r="B19" s="10" t="s">
        <v>22</v>
      </c>
      <c r="C19" s="10">
        <v>15</v>
      </c>
      <c r="D19" s="10" t="s">
        <v>32</v>
      </c>
      <c r="E19" s="11">
        <v>-200</v>
      </c>
      <c r="F19" s="9">
        <f t="shared" si="5"/>
        <v>-3000</v>
      </c>
      <c r="G19" s="9">
        <v>-2000</v>
      </c>
      <c r="H19" s="9">
        <f t="shared" si="6"/>
        <v>0</v>
      </c>
      <c r="I19" s="9">
        <f t="shared" si="7"/>
        <v>3000</v>
      </c>
      <c r="J19" s="32">
        <v>0</v>
      </c>
      <c r="K19" s="9">
        <f t="shared" si="8"/>
        <v>-3000</v>
      </c>
      <c r="L19" s="12"/>
    </row>
    <row r="20" spans="1:12" s="4" customFormat="1" x14ac:dyDescent="0.25">
      <c r="A20" s="4">
        <f t="shared" ref="A20:A27" si="9">A19+1</f>
        <v>13</v>
      </c>
      <c r="B20" s="10" t="s">
        <v>23</v>
      </c>
      <c r="C20" s="10">
        <v>1500</v>
      </c>
      <c r="D20" s="10" t="s">
        <v>33</v>
      </c>
      <c r="E20" s="11">
        <v>-1</v>
      </c>
      <c r="F20" s="9">
        <f t="shared" si="5"/>
        <v>-1500</v>
      </c>
      <c r="G20" s="9">
        <v>-1500</v>
      </c>
      <c r="H20" s="9">
        <f t="shared" si="6"/>
        <v>0</v>
      </c>
      <c r="I20" s="9">
        <f t="shared" si="7"/>
        <v>1500</v>
      </c>
      <c r="J20" s="32">
        <v>0</v>
      </c>
      <c r="K20" s="9">
        <f t="shared" si="8"/>
        <v>-1500</v>
      </c>
      <c r="L20" s="12"/>
    </row>
    <row r="21" spans="1:12" s="4" customFormat="1" x14ac:dyDescent="0.25">
      <c r="A21" s="4">
        <f t="shared" si="9"/>
        <v>14</v>
      </c>
      <c r="B21" s="10" t="s">
        <v>24</v>
      </c>
      <c r="C21" s="10">
        <v>1</v>
      </c>
      <c r="D21" s="10" t="s">
        <v>34</v>
      </c>
      <c r="E21" s="11">
        <v>-2500</v>
      </c>
      <c r="F21" s="9">
        <f t="shared" si="5"/>
        <v>-2500</v>
      </c>
      <c r="G21" s="9">
        <v>-2500</v>
      </c>
      <c r="H21" s="9">
        <f t="shared" si="6"/>
        <v>0</v>
      </c>
      <c r="I21" s="9">
        <f t="shared" si="7"/>
        <v>2500</v>
      </c>
      <c r="J21" s="32">
        <v>0</v>
      </c>
      <c r="K21" s="9">
        <f t="shared" si="8"/>
        <v>-2500</v>
      </c>
      <c r="L21" s="12"/>
    </row>
    <row r="22" spans="1:12" s="4" customFormat="1" x14ac:dyDescent="0.25">
      <c r="A22" s="4">
        <f t="shared" si="9"/>
        <v>15</v>
      </c>
      <c r="B22" s="10" t="s">
        <v>25</v>
      </c>
      <c r="C22" s="10">
        <v>1</v>
      </c>
      <c r="D22" s="10" t="s">
        <v>35</v>
      </c>
      <c r="E22" s="11">
        <v>-4000</v>
      </c>
      <c r="F22" s="9">
        <f t="shared" si="5"/>
        <v>-4000</v>
      </c>
      <c r="G22" s="9">
        <v>-4000</v>
      </c>
      <c r="H22" s="9">
        <f t="shared" si="6"/>
        <v>0</v>
      </c>
      <c r="I22" s="9">
        <f t="shared" si="7"/>
        <v>4000</v>
      </c>
      <c r="J22" s="32">
        <v>0</v>
      </c>
      <c r="K22" s="9">
        <f t="shared" si="8"/>
        <v>-4000</v>
      </c>
      <c r="L22" s="12"/>
    </row>
    <row r="23" spans="1:12" s="4" customFormat="1" x14ac:dyDescent="0.25">
      <c r="A23" s="4">
        <f t="shared" si="9"/>
        <v>16</v>
      </c>
      <c r="B23" s="10" t="s">
        <v>26</v>
      </c>
      <c r="C23" s="10">
        <v>5</v>
      </c>
      <c r="D23" s="10" t="s">
        <v>36</v>
      </c>
      <c r="E23" s="11">
        <v>-2000</v>
      </c>
      <c r="F23" s="9">
        <f t="shared" si="5"/>
        <v>-10000</v>
      </c>
      <c r="G23" s="9">
        <v>-10000</v>
      </c>
      <c r="H23" s="9">
        <f t="shared" si="6"/>
        <v>-2500</v>
      </c>
      <c r="I23" s="9">
        <f t="shared" si="7"/>
        <v>7500</v>
      </c>
      <c r="J23" s="32">
        <v>0.25</v>
      </c>
      <c r="K23" s="9">
        <f t="shared" si="8"/>
        <v>-10000</v>
      </c>
      <c r="L23" s="12"/>
    </row>
    <row r="24" spans="1:12" s="4" customFormat="1" x14ac:dyDescent="0.25">
      <c r="A24" s="4">
        <f t="shared" si="9"/>
        <v>17</v>
      </c>
      <c r="B24" s="10" t="s">
        <v>27</v>
      </c>
      <c r="C24" s="10">
        <v>5</v>
      </c>
      <c r="D24" s="10" t="s">
        <v>37</v>
      </c>
      <c r="E24" s="11">
        <v>-500</v>
      </c>
      <c r="F24" s="9">
        <f t="shared" si="5"/>
        <v>-2500</v>
      </c>
      <c r="G24" s="9">
        <v>-5000</v>
      </c>
      <c r="H24" s="9">
        <f t="shared" si="6"/>
        <v>0</v>
      </c>
      <c r="I24" s="9">
        <f t="shared" si="7"/>
        <v>2500</v>
      </c>
      <c r="J24" s="32">
        <v>0</v>
      </c>
      <c r="K24" s="9">
        <f t="shared" si="8"/>
        <v>-2500</v>
      </c>
      <c r="L24" s="12"/>
    </row>
    <row r="25" spans="1:12" s="4" customFormat="1" x14ac:dyDescent="0.25">
      <c r="A25" s="4">
        <f t="shared" si="9"/>
        <v>18</v>
      </c>
      <c r="B25" s="10" t="s">
        <v>29</v>
      </c>
      <c r="C25" s="10">
        <v>1</v>
      </c>
      <c r="D25" s="10"/>
      <c r="E25" s="11">
        <v>-4000</v>
      </c>
      <c r="F25" s="9">
        <f t="shared" si="5"/>
        <v>-4000</v>
      </c>
      <c r="G25" s="9">
        <v>-3500</v>
      </c>
      <c r="H25" s="9">
        <f t="shared" si="6"/>
        <v>0</v>
      </c>
      <c r="I25" s="9">
        <f t="shared" si="7"/>
        <v>4000</v>
      </c>
      <c r="J25" s="32">
        <v>0</v>
      </c>
      <c r="K25" s="9">
        <f t="shared" si="8"/>
        <v>-4000</v>
      </c>
      <c r="L25" s="12"/>
    </row>
    <row r="26" spans="1:12" s="4" customFormat="1" x14ac:dyDescent="0.25">
      <c r="A26" s="4">
        <f t="shared" si="9"/>
        <v>19</v>
      </c>
      <c r="B26" s="10" t="s">
        <v>40</v>
      </c>
      <c r="C26" s="10">
        <v>3</v>
      </c>
      <c r="D26" s="10" t="s">
        <v>41</v>
      </c>
      <c r="E26" s="11">
        <v>-1000</v>
      </c>
      <c r="F26" s="9">
        <f t="shared" si="5"/>
        <v>-3000</v>
      </c>
      <c r="G26" s="9">
        <v>-2000</v>
      </c>
      <c r="H26" s="9">
        <f t="shared" si="6"/>
        <v>0</v>
      </c>
      <c r="I26" s="9">
        <f t="shared" si="7"/>
        <v>3000</v>
      </c>
      <c r="J26" s="32">
        <v>0</v>
      </c>
      <c r="K26" s="9">
        <f t="shared" si="8"/>
        <v>-3000</v>
      </c>
      <c r="L26" s="12"/>
    </row>
    <row r="27" spans="1:12" s="4" customFormat="1" x14ac:dyDescent="0.25">
      <c r="A27" s="4">
        <f t="shared" si="9"/>
        <v>20</v>
      </c>
      <c r="B27" s="10" t="s">
        <v>42</v>
      </c>
      <c r="C27" s="10">
        <v>3</v>
      </c>
      <c r="D27" s="10" t="s">
        <v>43</v>
      </c>
      <c r="E27" s="11">
        <v>-250</v>
      </c>
      <c r="F27" s="9">
        <f t="shared" si="5"/>
        <v>-750</v>
      </c>
      <c r="G27" s="9">
        <v>-750</v>
      </c>
      <c r="H27" s="9">
        <f t="shared" si="6"/>
        <v>0</v>
      </c>
      <c r="I27" s="9">
        <f t="shared" si="7"/>
        <v>750</v>
      </c>
      <c r="J27" s="32">
        <v>0</v>
      </c>
      <c r="K27" s="9">
        <f t="shared" si="8"/>
        <v>-750</v>
      </c>
      <c r="L27" s="12"/>
    </row>
    <row r="28" spans="1:12" s="4" customFormat="1" x14ac:dyDescent="0.25">
      <c r="A28" s="4">
        <f t="shared" ref="A28:A37" si="10">A27+1</f>
        <v>21</v>
      </c>
      <c r="B28" s="10" t="s">
        <v>38</v>
      </c>
      <c r="C28" s="10">
        <v>10</v>
      </c>
      <c r="D28" s="10" t="s">
        <v>39</v>
      </c>
      <c r="E28" s="11">
        <f>-F14*0.01</f>
        <v>-670</v>
      </c>
      <c r="F28" s="9">
        <f t="shared" ref="F28:F37" si="11">C28*E28</f>
        <v>-6700</v>
      </c>
      <c r="G28" s="9">
        <v>-6300</v>
      </c>
      <c r="H28" s="9">
        <f t="shared" si="6"/>
        <v>0</v>
      </c>
      <c r="I28" s="9">
        <f t="shared" si="7"/>
        <v>6700</v>
      </c>
      <c r="J28" s="32">
        <v>0</v>
      </c>
      <c r="K28" s="9">
        <f t="shared" si="8"/>
        <v>-6700</v>
      </c>
      <c r="L28" s="12"/>
    </row>
    <row r="29" spans="1:12" s="4" customFormat="1" x14ac:dyDescent="0.25">
      <c r="A29" s="4">
        <f t="shared" si="10"/>
        <v>22</v>
      </c>
      <c r="B29" s="10"/>
      <c r="C29" s="10"/>
      <c r="D29" s="10"/>
      <c r="E29" s="11"/>
      <c r="F29" s="9">
        <f t="shared" si="11"/>
        <v>0</v>
      </c>
      <c r="G29" s="9">
        <v>0</v>
      </c>
      <c r="H29" s="9">
        <f t="shared" si="6"/>
        <v>0</v>
      </c>
      <c r="I29" s="9">
        <f t="shared" si="7"/>
        <v>0</v>
      </c>
      <c r="J29" s="32">
        <v>0</v>
      </c>
      <c r="K29" s="9">
        <f t="shared" si="8"/>
        <v>0</v>
      </c>
      <c r="L29" s="12"/>
    </row>
    <row r="30" spans="1:12" s="4" customFormat="1" x14ac:dyDescent="0.25">
      <c r="A30" s="4">
        <f t="shared" si="10"/>
        <v>23</v>
      </c>
      <c r="B30" s="10"/>
      <c r="C30" s="10"/>
      <c r="D30" s="10"/>
      <c r="E30" s="11"/>
      <c r="F30" s="9">
        <f t="shared" si="11"/>
        <v>0</v>
      </c>
      <c r="G30" s="9">
        <v>0</v>
      </c>
      <c r="H30" s="9">
        <f t="shared" si="6"/>
        <v>0</v>
      </c>
      <c r="I30" s="9">
        <f t="shared" si="7"/>
        <v>0</v>
      </c>
      <c r="J30" s="32">
        <v>0</v>
      </c>
      <c r="K30" s="9">
        <f t="shared" si="8"/>
        <v>0</v>
      </c>
      <c r="L30" s="12"/>
    </row>
    <row r="31" spans="1:12" s="4" customFormat="1" x14ac:dyDescent="0.25">
      <c r="A31" s="4">
        <f t="shared" si="10"/>
        <v>24</v>
      </c>
      <c r="B31" s="10"/>
      <c r="C31" s="10"/>
      <c r="D31" s="10"/>
      <c r="E31" s="11"/>
      <c r="F31" s="9">
        <f t="shared" si="11"/>
        <v>0</v>
      </c>
      <c r="G31" s="9">
        <v>0</v>
      </c>
      <c r="H31" s="9">
        <f t="shared" si="6"/>
        <v>0</v>
      </c>
      <c r="I31" s="9">
        <f t="shared" si="7"/>
        <v>0</v>
      </c>
      <c r="J31" s="32">
        <v>0</v>
      </c>
      <c r="K31" s="9">
        <f t="shared" si="8"/>
        <v>0</v>
      </c>
      <c r="L31" s="12"/>
    </row>
    <row r="32" spans="1:12" s="4" customFormat="1" x14ac:dyDescent="0.25">
      <c r="A32" s="4">
        <f t="shared" si="10"/>
        <v>25</v>
      </c>
      <c r="B32" s="10"/>
      <c r="C32" s="10"/>
      <c r="D32" s="10"/>
      <c r="E32" s="11"/>
      <c r="F32" s="9">
        <f t="shared" si="11"/>
        <v>0</v>
      </c>
      <c r="G32" s="9">
        <v>0</v>
      </c>
      <c r="H32" s="9">
        <f t="shared" si="6"/>
        <v>0</v>
      </c>
      <c r="I32" s="9">
        <f t="shared" si="7"/>
        <v>0</v>
      </c>
      <c r="J32" s="32">
        <v>0</v>
      </c>
      <c r="K32" s="9">
        <f t="shared" si="8"/>
        <v>0</v>
      </c>
      <c r="L32" s="12"/>
    </row>
    <row r="33" spans="1:12" s="4" customFormat="1" x14ac:dyDescent="0.25">
      <c r="A33" s="4">
        <f t="shared" si="10"/>
        <v>26</v>
      </c>
      <c r="B33" s="10"/>
      <c r="C33" s="10"/>
      <c r="D33" s="10"/>
      <c r="E33" s="11"/>
      <c r="F33" s="9">
        <f t="shared" si="11"/>
        <v>0</v>
      </c>
      <c r="G33" s="9">
        <v>0</v>
      </c>
      <c r="H33" s="9">
        <f t="shared" si="6"/>
        <v>0</v>
      </c>
      <c r="I33" s="9">
        <f t="shared" si="7"/>
        <v>0</v>
      </c>
      <c r="J33" s="32">
        <v>0</v>
      </c>
      <c r="K33" s="9">
        <f t="shared" si="8"/>
        <v>0</v>
      </c>
      <c r="L33" s="12"/>
    </row>
    <row r="34" spans="1:12" s="4" customFormat="1" x14ac:dyDescent="0.25">
      <c r="A34" s="4">
        <f t="shared" si="10"/>
        <v>27</v>
      </c>
      <c r="B34" s="10"/>
      <c r="C34" s="10"/>
      <c r="D34" s="10"/>
      <c r="E34" s="11"/>
      <c r="F34" s="9">
        <f t="shared" si="11"/>
        <v>0</v>
      </c>
      <c r="G34" s="9">
        <v>0</v>
      </c>
      <c r="H34" s="9">
        <f t="shared" si="6"/>
        <v>0</v>
      </c>
      <c r="I34" s="9">
        <f t="shared" si="7"/>
        <v>0</v>
      </c>
      <c r="J34" s="32">
        <v>0</v>
      </c>
      <c r="K34" s="9">
        <f t="shared" si="8"/>
        <v>0</v>
      </c>
      <c r="L34" s="12"/>
    </row>
    <row r="35" spans="1:12" s="4" customFormat="1" x14ac:dyDescent="0.25">
      <c r="A35" s="4">
        <f t="shared" si="10"/>
        <v>28</v>
      </c>
      <c r="B35" s="10"/>
      <c r="C35" s="10"/>
      <c r="D35" s="10"/>
      <c r="E35" s="11"/>
      <c r="F35" s="9">
        <f t="shared" si="11"/>
        <v>0</v>
      </c>
      <c r="G35" s="9">
        <v>0</v>
      </c>
      <c r="H35" s="9">
        <f t="shared" si="6"/>
        <v>0</v>
      </c>
      <c r="I35" s="9">
        <f t="shared" si="7"/>
        <v>0</v>
      </c>
      <c r="J35" s="32">
        <v>0</v>
      </c>
      <c r="K35" s="9">
        <f t="shared" si="8"/>
        <v>0</v>
      </c>
      <c r="L35" s="12"/>
    </row>
    <row r="36" spans="1:12" s="4" customFormat="1" x14ac:dyDescent="0.25">
      <c r="A36" s="4">
        <f t="shared" si="10"/>
        <v>29</v>
      </c>
      <c r="B36" s="10"/>
      <c r="C36" s="10"/>
      <c r="D36" s="10"/>
      <c r="E36" s="11"/>
      <c r="F36" s="9">
        <f t="shared" si="11"/>
        <v>0</v>
      </c>
      <c r="G36" s="9">
        <v>0</v>
      </c>
      <c r="H36" s="9">
        <f t="shared" si="6"/>
        <v>0</v>
      </c>
      <c r="I36" s="9">
        <f t="shared" si="7"/>
        <v>0</v>
      </c>
      <c r="J36" s="32">
        <v>0</v>
      </c>
      <c r="K36" s="9">
        <f t="shared" si="8"/>
        <v>0</v>
      </c>
      <c r="L36" s="12"/>
    </row>
    <row r="37" spans="1:12" s="4" customFormat="1" x14ac:dyDescent="0.25">
      <c r="A37" s="4">
        <f t="shared" si="10"/>
        <v>30</v>
      </c>
      <c r="B37" s="10"/>
      <c r="C37" s="10"/>
      <c r="D37" s="10"/>
      <c r="E37" s="11"/>
      <c r="F37" s="9">
        <f t="shared" si="11"/>
        <v>0</v>
      </c>
      <c r="G37" s="9">
        <v>0</v>
      </c>
      <c r="H37" s="9">
        <f t="shared" si="6"/>
        <v>0</v>
      </c>
      <c r="I37" s="9">
        <f t="shared" si="7"/>
        <v>0</v>
      </c>
      <c r="J37" s="32">
        <v>0</v>
      </c>
      <c r="K37" s="9">
        <f t="shared" si="8"/>
        <v>0</v>
      </c>
      <c r="L37" s="12"/>
    </row>
    <row r="38" spans="1:12" s="6" customFormat="1" ht="18.75" x14ac:dyDescent="0.3">
      <c r="B38" s="48" t="s">
        <v>10</v>
      </c>
      <c r="C38" s="48"/>
      <c r="D38" s="48"/>
      <c r="E38" s="48"/>
      <c r="F38" s="15">
        <f>SUM(F18:F37)</f>
        <v>-65450</v>
      </c>
      <c r="G38" s="15">
        <f>SUM(G18:G37)</f>
        <v>-62550</v>
      </c>
      <c r="H38" s="15">
        <f t="shared" ref="H38:K38" si="12">SUM(H18:H37)</f>
        <v>-20032</v>
      </c>
      <c r="I38" s="15">
        <f t="shared" si="12"/>
        <v>45418</v>
      </c>
      <c r="J38" s="41">
        <f>H38/K38</f>
        <v>0.30855341887937066</v>
      </c>
      <c r="K38" s="15">
        <f t="shared" si="12"/>
        <v>-64922.307692307688</v>
      </c>
      <c r="L38" s="13"/>
    </row>
    <row r="39" spans="1:12" s="6" customFormat="1" ht="18.75" x14ac:dyDescent="0.3">
      <c r="B39" s="16"/>
      <c r="C39" s="16"/>
      <c r="D39" s="16"/>
      <c r="E39" s="16"/>
      <c r="F39" s="15"/>
      <c r="G39" s="15"/>
      <c r="H39" s="15"/>
      <c r="I39" s="15"/>
      <c r="J39" s="15"/>
      <c r="K39" s="15"/>
      <c r="L39" s="13"/>
    </row>
    <row r="40" spans="1:12" s="21" customFormat="1" ht="21.75" thickBot="1" x14ac:dyDescent="0.4">
      <c r="B40" s="45" t="s">
        <v>11</v>
      </c>
      <c r="C40" s="45"/>
      <c r="D40" s="45"/>
      <c r="E40" s="45"/>
      <c r="F40" s="24">
        <f>F38+F14</f>
        <v>1550</v>
      </c>
      <c r="G40" s="24">
        <f>G38+G14</f>
        <v>450</v>
      </c>
      <c r="H40" s="24">
        <f t="shared" ref="H40:K40" si="13">H38+H14</f>
        <v>8968</v>
      </c>
      <c r="I40" s="24">
        <f t="shared" si="13"/>
        <v>7418</v>
      </c>
      <c r="J40" s="42">
        <f>(J38+J14)/2</f>
        <v>0.36881108715944166</v>
      </c>
      <c r="K40" s="24">
        <f t="shared" si="13"/>
        <v>2665.9276018099627</v>
      </c>
      <c r="L40" s="20"/>
    </row>
    <row r="41" spans="1:12" ht="15.75" thickTop="1" x14ac:dyDescent="0.25"/>
  </sheetData>
  <mergeCells count="6">
    <mergeCell ref="B40:E40"/>
    <mergeCell ref="A1:L1"/>
    <mergeCell ref="B2:L2"/>
    <mergeCell ref="B14:E14"/>
    <mergeCell ref="B16:L16"/>
    <mergeCell ref="B38:E3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203B5D70-E663-4B5C-9EE7-6708DA700CF2}">
            <x14:iconSet iconSet="3Symbols2" custom="1">
              <x14:cfvo type="percent">
                <xm:f>0</xm:f>
              </x14:cfvo>
              <x14:cfvo type="num">
                <xm:f>0</xm:f>
              </x14:cfvo>
              <x14:cfvo type="num" gte="0">
                <xm:f>0</xm:f>
              </x14:cfvo>
              <x14:cfIcon iconSet="3Symbols2" iconId="0"/>
              <x14:cfIcon iconSet="NoIcons" iconId="0"/>
              <x14:cfIcon iconSet="3Symbols2" iconId="2"/>
            </x14:iconSet>
          </x14:cfRule>
          <xm:sqref>I18:I37 I4:I13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42DE3-93F8-4F36-92DD-A6A1F8543C5E}">
  <dimension ref="A1:I103"/>
  <sheetViews>
    <sheetView workbookViewId="0">
      <selection activeCell="B6" sqref="B6"/>
    </sheetView>
  </sheetViews>
  <sheetFormatPr defaultRowHeight="15" x14ac:dyDescent="0.25"/>
  <cols>
    <col min="1" max="1" width="4" style="5" bestFit="1" customWidth="1"/>
    <col min="2" max="2" width="16.5703125" style="28" bestFit="1" customWidth="1"/>
    <col min="3" max="3" width="26.28515625" style="5" customWidth="1"/>
    <col min="4" max="5" width="33.85546875" style="5" customWidth="1"/>
    <col min="6" max="6" width="31.140625" style="17" customWidth="1"/>
    <col min="7" max="16384" width="9.140625" style="5"/>
  </cols>
  <sheetData>
    <row r="1" spans="1:9" s="6" customFormat="1" ht="26.25" x14ac:dyDescent="0.4">
      <c r="A1" s="46" t="s">
        <v>16</v>
      </c>
      <c r="B1" s="46"/>
      <c r="C1" s="46"/>
      <c r="D1" s="46"/>
      <c r="E1" s="46"/>
      <c r="F1" s="46"/>
      <c r="G1" s="19"/>
      <c r="H1" s="19"/>
      <c r="I1" s="19"/>
    </row>
    <row r="2" spans="1:9" s="22" customFormat="1" ht="18.75" x14ac:dyDescent="0.3">
      <c r="A2" s="14"/>
      <c r="B2" s="25"/>
      <c r="C2" s="14"/>
      <c r="D2" s="14"/>
      <c r="E2" s="14"/>
      <c r="F2" s="23"/>
      <c r="G2" s="13"/>
      <c r="H2" s="13"/>
      <c r="I2" s="13"/>
    </row>
    <row r="3" spans="1:9" s="6" customFormat="1" x14ac:dyDescent="0.25">
      <c r="A3" s="6" t="s">
        <v>1</v>
      </c>
      <c r="B3" s="26" t="s">
        <v>13</v>
      </c>
      <c r="C3" s="6" t="s">
        <v>52</v>
      </c>
      <c r="D3" s="6" t="s">
        <v>14</v>
      </c>
      <c r="E3" s="6" t="s">
        <v>7</v>
      </c>
      <c r="F3" s="7" t="s">
        <v>15</v>
      </c>
      <c r="G3" s="7"/>
      <c r="H3" s="7"/>
      <c r="I3" s="8"/>
    </row>
    <row r="4" spans="1:9" x14ac:dyDescent="0.25">
      <c r="A4" s="4">
        <v>1</v>
      </c>
      <c r="B4" s="27">
        <v>43305</v>
      </c>
      <c r="C4" s="10" t="s">
        <v>17</v>
      </c>
      <c r="D4" s="10" t="s">
        <v>48</v>
      </c>
      <c r="E4" s="10" t="s">
        <v>49</v>
      </c>
      <c r="F4" s="11">
        <v>3000</v>
      </c>
    </row>
    <row r="5" spans="1:9" x14ac:dyDescent="0.25">
      <c r="A5" s="4">
        <f>A4+1</f>
        <v>2</v>
      </c>
      <c r="B5" s="27">
        <v>43435</v>
      </c>
      <c r="C5" s="10" t="s">
        <v>18</v>
      </c>
      <c r="D5" s="10" t="s">
        <v>48</v>
      </c>
      <c r="E5" s="10" t="s">
        <v>50</v>
      </c>
      <c r="F5" s="11">
        <v>26000</v>
      </c>
    </row>
    <row r="6" spans="1:9" x14ac:dyDescent="0.25">
      <c r="A6" s="4">
        <f t="shared" ref="A6:A69" si="0">A5+1</f>
        <v>3</v>
      </c>
      <c r="B6" s="27">
        <v>43315</v>
      </c>
      <c r="C6" s="10" t="s">
        <v>21</v>
      </c>
      <c r="D6" s="10" t="s">
        <v>51</v>
      </c>
      <c r="E6" s="10"/>
      <c r="F6" s="11">
        <v>17532</v>
      </c>
    </row>
    <row r="7" spans="1:9" x14ac:dyDescent="0.25">
      <c r="A7" s="4">
        <f t="shared" si="0"/>
        <v>4</v>
      </c>
      <c r="B7" s="27">
        <v>43315</v>
      </c>
      <c r="C7" s="10" t="s">
        <v>26</v>
      </c>
      <c r="D7" s="10" t="s">
        <v>53</v>
      </c>
      <c r="E7" s="10" t="s">
        <v>54</v>
      </c>
      <c r="F7" s="11">
        <v>2500</v>
      </c>
    </row>
    <row r="8" spans="1:9" x14ac:dyDescent="0.25">
      <c r="A8" s="4">
        <f t="shared" si="0"/>
        <v>5</v>
      </c>
      <c r="B8" s="27"/>
      <c r="C8" s="10"/>
      <c r="D8" s="10"/>
      <c r="E8" s="10"/>
      <c r="F8" s="11"/>
    </row>
    <row r="9" spans="1:9" x14ac:dyDescent="0.25">
      <c r="A9" s="4">
        <f t="shared" si="0"/>
        <v>6</v>
      </c>
      <c r="B9" s="27"/>
      <c r="C9" s="10"/>
      <c r="D9" s="10"/>
      <c r="E9" s="10"/>
      <c r="F9" s="11"/>
    </row>
    <row r="10" spans="1:9" x14ac:dyDescent="0.25">
      <c r="A10" s="4">
        <f t="shared" si="0"/>
        <v>7</v>
      </c>
      <c r="B10" s="27"/>
      <c r="C10" s="10"/>
      <c r="D10" s="10"/>
      <c r="E10" s="10"/>
      <c r="F10" s="11"/>
    </row>
    <row r="11" spans="1:9" x14ac:dyDescent="0.25">
      <c r="A11" s="4">
        <f t="shared" si="0"/>
        <v>8</v>
      </c>
      <c r="B11" s="27"/>
      <c r="C11" s="10"/>
      <c r="D11" s="10"/>
      <c r="E11" s="10"/>
      <c r="F11" s="11"/>
    </row>
    <row r="12" spans="1:9" x14ac:dyDescent="0.25">
      <c r="A12" s="4">
        <f t="shared" si="0"/>
        <v>9</v>
      </c>
      <c r="B12" s="27"/>
      <c r="C12" s="10"/>
      <c r="D12" s="10"/>
      <c r="E12" s="10"/>
      <c r="F12" s="11"/>
    </row>
    <row r="13" spans="1:9" x14ac:dyDescent="0.25">
      <c r="A13" s="4">
        <f t="shared" si="0"/>
        <v>10</v>
      </c>
      <c r="B13" s="27"/>
      <c r="C13" s="10"/>
      <c r="D13" s="10"/>
      <c r="E13" s="10"/>
      <c r="F13" s="11"/>
    </row>
    <row r="14" spans="1:9" x14ac:dyDescent="0.25">
      <c r="A14" s="4">
        <f t="shared" si="0"/>
        <v>11</v>
      </c>
      <c r="B14" s="27"/>
      <c r="C14" s="10"/>
      <c r="D14" s="10"/>
      <c r="E14" s="10"/>
      <c r="F14" s="11"/>
    </row>
    <row r="15" spans="1:9" x14ac:dyDescent="0.25">
      <c r="A15" s="4">
        <f t="shared" si="0"/>
        <v>12</v>
      </c>
      <c r="B15" s="27"/>
      <c r="C15" s="10"/>
      <c r="D15" s="10"/>
      <c r="E15" s="10"/>
      <c r="F15" s="11"/>
    </row>
    <row r="16" spans="1:9" x14ac:dyDescent="0.25">
      <c r="A16" s="4">
        <f t="shared" si="0"/>
        <v>13</v>
      </c>
      <c r="B16" s="27"/>
      <c r="C16" s="10"/>
      <c r="D16" s="10"/>
      <c r="E16" s="10"/>
      <c r="F16" s="11"/>
    </row>
    <row r="17" spans="1:6" x14ac:dyDescent="0.25">
      <c r="A17" s="4">
        <f t="shared" si="0"/>
        <v>14</v>
      </c>
      <c r="B17" s="27"/>
      <c r="C17" s="10"/>
      <c r="D17" s="10"/>
      <c r="E17" s="10"/>
      <c r="F17" s="11"/>
    </row>
    <row r="18" spans="1:6" x14ac:dyDescent="0.25">
      <c r="A18" s="4">
        <f t="shared" si="0"/>
        <v>15</v>
      </c>
      <c r="B18" s="27"/>
      <c r="C18" s="10"/>
      <c r="D18" s="10"/>
      <c r="E18" s="10"/>
      <c r="F18" s="11"/>
    </row>
    <row r="19" spans="1:6" x14ac:dyDescent="0.25">
      <c r="A19" s="4">
        <f t="shared" si="0"/>
        <v>16</v>
      </c>
      <c r="B19" s="27"/>
      <c r="C19" s="10"/>
      <c r="D19" s="10"/>
      <c r="E19" s="10"/>
      <c r="F19" s="11"/>
    </row>
    <row r="20" spans="1:6" x14ac:dyDescent="0.25">
      <c r="A20" s="4">
        <f t="shared" si="0"/>
        <v>17</v>
      </c>
      <c r="B20" s="27"/>
      <c r="C20" s="10"/>
      <c r="D20" s="10"/>
      <c r="E20" s="10"/>
      <c r="F20" s="11"/>
    </row>
    <row r="21" spans="1:6" x14ac:dyDescent="0.25">
      <c r="A21" s="4">
        <f t="shared" si="0"/>
        <v>18</v>
      </c>
      <c r="B21" s="27"/>
      <c r="C21" s="10"/>
      <c r="D21" s="10"/>
      <c r="E21" s="10"/>
      <c r="F21" s="11"/>
    </row>
    <row r="22" spans="1:6" x14ac:dyDescent="0.25">
      <c r="A22" s="4">
        <f t="shared" si="0"/>
        <v>19</v>
      </c>
      <c r="B22" s="27"/>
      <c r="C22" s="10"/>
      <c r="D22" s="10"/>
      <c r="E22" s="10"/>
      <c r="F22" s="11"/>
    </row>
    <row r="23" spans="1:6" x14ac:dyDescent="0.25">
      <c r="A23" s="4">
        <f t="shared" si="0"/>
        <v>20</v>
      </c>
      <c r="B23" s="27"/>
      <c r="C23" s="10"/>
      <c r="D23" s="10"/>
      <c r="E23" s="10"/>
      <c r="F23" s="11"/>
    </row>
    <row r="24" spans="1:6" x14ac:dyDescent="0.25">
      <c r="A24" s="4">
        <f t="shared" si="0"/>
        <v>21</v>
      </c>
      <c r="B24" s="27"/>
      <c r="C24" s="10"/>
      <c r="D24" s="10"/>
      <c r="E24" s="10"/>
      <c r="F24" s="11"/>
    </row>
    <row r="25" spans="1:6" x14ac:dyDescent="0.25">
      <c r="A25" s="4">
        <f t="shared" si="0"/>
        <v>22</v>
      </c>
      <c r="B25" s="27"/>
      <c r="C25" s="10"/>
      <c r="D25" s="10"/>
      <c r="E25" s="10"/>
      <c r="F25" s="11"/>
    </row>
    <row r="26" spans="1:6" x14ac:dyDescent="0.25">
      <c r="A26" s="4">
        <f t="shared" si="0"/>
        <v>23</v>
      </c>
      <c r="B26" s="27"/>
      <c r="C26" s="10"/>
      <c r="D26" s="10"/>
      <c r="E26" s="10"/>
      <c r="F26" s="11"/>
    </row>
    <row r="27" spans="1:6" x14ac:dyDescent="0.25">
      <c r="A27" s="4">
        <f t="shared" si="0"/>
        <v>24</v>
      </c>
      <c r="B27" s="27"/>
      <c r="C27" s="10"/>
      <c r="D27" s="10"/>
      <c r="E27" s="10"/>
      <c r="F27" s="11"/>
    </row>
    <row r="28" spans="1:6" x14ac:dyDescent="0.25">
      <c r="A28" s="4">
        <f t="shared" si="0"/>
        <v>25</v>
      </c>
      <c r="B28" s="27"/>
      <c r="C28" s="10"/>
      <c r="D28" s="10"/>
      <c r="E28" s="10"/>
      <c r="F28" s="11"/>
    </row>
    <row r="29" spans="1:6" x14ac:dyDescent="0.25">
      <c r="A29" s="4">
        <f t="shared" si="0"/>
        <v>26</v>
      </c>
      <c r="B29" s="27"/>
      <c r="C29" s="10"/>
      <c r="D29" s="10"/>
      <c r="E29" s="10"/>
      <c r="F29" s="11"/>
    </row>
    <row r="30" spans="1:6" x14ac:dyDescent="0.25">
      <c r="A30" s="4">
        <f t="shared" si="0"/>
        <v>27</v>
      </c>
      <c r="B30" s="27"/>
      <c r="C30" s="10"/>
      <c r="D30" s="10"/>
      <c r="E30" s="10"/>
      <c r="F30" s="11"/>
    </row>
    <row r="31" spans="1:6" x14ac:dyDescent="0.25">
      <c r="A31" s="4">
        <f t="shared" si="0"/>
        <v>28</v>
      </c>
      <c r="B31" s="27"/>
      <c r="C31" s="10"/>
      <c r="D31" s="10"/>
      <c r="E31" s="10"/>
      <c r="F31" s="11"/>
    </row>
    <row r="32" spans="1:6" x14ac:dyDescent="0.25">
      <c r="A32" s="4">
        <f t="shared" si="0"/>
        <v>29</v>
      </c>
      <c r="B32" s="27"/>
      <c r="C32" s="10"/>
      <c r="D32" s="10"/>
      <c r="E32" s="10"/>
      <c r="F32" s="11"/>
    </row>
    <row r="33" spans="1:6" x14ac:dyDescent="0.25">
      <c r="A33" s="4">
        <f t="shared" si="0"/>
        <v>30</v>
      </c>
      <c r="B33" s="27"/>
      <c r="C33" s="10"/>
      <c r="D33" s="10"/>
      <c r="E33" s="10"/>
      <c r="F33" s="11"/>
    </row>
    <row r="34" spans="1:6" x14ac:dyDescent="0.25">
      <c r="A34" s="4">
        <f t="shared" si="0"/>
        <v>31</v>
      </c>
      <c r="B34" s="27"/>
      <c r="C34" s="10"/>
      <c r="D34" s="10"/>
      <c r="E34" s="10"/>
      <c r="F34" s="11"/>
    </row>
    <row r="35" spans="1:6" x14ac:dyDescent="0.25">
      <c r="A35" s="4">
        <f t="shared" si="0"/>
        <v>32</v>
      </c>
      <c r="B35" s="27"/>
      <c r="C35" s="10"/>
      <c r="D35" s="10"/>
      <c r="E35" s="10"/>
      <c r="F35" s="11"/>
    </row>
    <row r="36" spans="1:6" x14ac:dyDescent="0.25">
      <c r="A36" s="4">
        <f t="shared" si="0"/>
        <v>33</v>
      </c>
      <c r="B36" s="27"/>
      <c r="C36" s="10"/>
      <c r="D36" s="10"/>
      <c r="E36" s="10"/>
      <c r="F36" s="11"/>
    </row>
    <row r="37" spans="1:6" x14ac:dyDescent="0.25">
      <c r="A37" s="4">
        <f t="shared" si="0"/>
        <v>34</v>
      </c>
      <c r="B37" s="27"/>
      <c r="C37" s="10"/>
      <c r="D37" s="10"/>
      <c r="E37" s="10"/>
      <c r="F37" s="11"/>
    </row>
    <row r="38" spans="1:6" x14ac:dyDescent="0.25">
      <c r="A38" s="4">
        <f t="shared" si="0"/>
        <v>35</v>
      </c>
      <c r="B38" s="27"/>
      <c r="C38" s="10"/>
      <c r="D38" s="10"/>
      <c r="E38" s="10"/>
      <c r="F38" s="11"/>
    </row>
    <row r="39" spans="1:6" x14ac:dyDescent="0.25">
      <c r="A39" s="4">
        <f t="shared" si="0"/>
        <v>36</v>
      </c>
      <c r="B39" s="27"/>
      <c r="C39" s="10"/>
      <c r="D39" s="10"/>
      <c r="E39" s="10"/>
      <c r="F39" s="11"/>
    </row>
    <row r="40" spans="1:6" x14ac:dyDescent="0.25">
      <c r="A40" s="4">
        <f t="shared" si="0"/>
        <v>37</v>
      </c>
      <c r="B40" s="27"/>
      <c r="C40" s="10"/>
      <c r="D40" s="10"/>
      <c r="E40" s="10"/>
      <c r="F40" s="11"/>
    </row>
    <row r="41" spans="1:6" x14ac:dyDescent="0.25">
      <c r="A41" s="4">
        <f t="shared" si="0"/>
        <v>38</v>
      </c>
      <c r="B41" s="27"/>
      <c r="C41" s="10"/>
      <c r="D41" s="10"/>
      <c r="E41" s="10"/>
      <c r="F41" s="11"/>
    </row>
    <row r="42" spans="1:6" x14ac:dyDescent="0.25">
      <c r="A42" s="4">
        <f t="shared" si="0"/>
        <v>39</v>
      </c>
      <c r="B42" s="27"/>
      <c r="C42" s="10"/>
      <c r="D42" s="10"/>
      <c r="E42" s="10"/>
      <c r="F42" s="11"/>
    </row>
    <row r="43" spans="1:6" x14ac:dyDescent="0.25">
      <c r="A43" s="4">
        <f t="shared" si="0"/>
        <v>40</v>
      </c>
      <c r="B43" s="27"/>
      <c r="C43" s="10"/>
      <c r="D43" s="10"/>
      <c r="E43" s="10"/>
      <c r="F43" s="11"/>
    </row>
    <row r="44" spans="1:6" x14ac:dyDescent="0.25">
      <c r="A44" s="4">
        <f t="shared" si="0"/>
        <v>41</v>
      </c>
      <c r="B44" s="27"/>
      <c r="C44" s="10"/>
      <c r="D44" s="10"/>
      <c r="E44" s="10"/>
      <c r="F44" s="11"/>
    </row>
    <row r="45" spans="1:6" x14ac:dyDescent="0.25">
      <c r="A45" s="4">
        <f t="shared" si="0"/>
        <v>42</v>
      </c>
      <c r="B45" s="27"/>
      <c r="C45" s="10"/>
      <c r="D45" s="10"/>
      <c r="E45" s="10"/>
      <c r="F45" s="11"/>
    </row>
    <row r="46" spans="1:6" x14ac:dyDescent="0.25">
      <c r="A46" s="4">
        <f t="shared" si="0"/>
        <v>43</v>
      </c>
      <c r="B46" s="27"/>
      <c r="C46" s="10"/>
      <c r="D46" s="10"/>
      <c r="E46" s="10"/>
      <c r="F46" s="11"/>
    </row>
    <row r="47" spans="1:6" x14ac:dyDescent="0.25">
      <c r="A47" s="4">
        <f t="shared" si="0"/>
        <v>44</v>
      </c>
      <c r="B47" s="27"/>
      <c r="C47" s="10"/>
      <c r="D47" s="10"/>
      <c r="E47" s="10"/>
      <c r="F47" s="11"/>
    </row>
    <row r="48" spans="1:6" x14ac:dyDescent="0.25">
      <c r="A48" s="4">
        <f t="shared" si="0"/>
        <v>45</v>
      </c>
      <c r="B48" s="27"/>
      <c r="C48" s="10"/>
      <c r="D48" s="10"/>
      <c r="E48" s="10"/>
      <c r="F48" s="11"/>
    </row>
    <row r="49" spans="1:6" x14ac:dyDescent="0.25">
      <c r="A49" s="4">
        <f t="shared" si="0"/>
        <v>46</v>
      </c>
      <c r="B49" s="27"/>
      <c r="C49" s="10"/>
      <c r="D49" s="10"/>
      <c r="E49" s="10"/>
      <c r="F49" s="11"/>
    </row>
    <row r="50" spans="1:6" x14ac:dyDescent="0.25">
      <c r="A50" s="4">
        <f t="shared" si="0"/>
        <v>47</v>
      </c>
      <c r="B50" s="27"/>
      <c r="C50" s="10"/>
      <c r="D50" s="10"/>
      <c r="E50" s="10"/>
      <c r="F50" s="11"/>
    </row>
    <row r="51" spans="1:6" x14ac:dyDescent="0.25">
      <c r="A51" s="4">
        <f t="shared" si="0"/>
        <v>48</v>
      </c>
      <c r="B51" s="27"/>
      <c r="C51" s="10"/>
      <c r="D51" s="10"/>
      <c r="E51" s="10"/>
      <c r="F51" s="11"/>
    </row>
    <row r="52" spans="1:6" x14ac:dyDescent="0.25">
      <c r="A52" s="4">
        <f t="shared" si="0"/>
        <v>49</v>
      </c>
      <c r="B52" s="27"/>
      <c r="C52" s="10"/>
      <c r="D52" s="10"/>
      <c r="E52" s="10"/>
      <c r="F52" s="11"/>
    </row>
    <row r="53" spans="1:6" x14ac:dyDescent="0.25">
      <c r="A53" s="4">
        <f t="shared" si="0"/>
        <v>50</v>
      </c>
      <c r="B53" s="27"/>
      <c r="C53" s="10"/>
      <c r="D53" s="10"/>
      <c r="E53" s="10"/>
      <c r="F53" s="11"/>
    </row>
    <row r="54" spans="1:6" x14ac:dyDescent="0.25">
      <c r="A54" s="4">
        <f t="shared" si="0"/>
        <v>51</v>
      </c>
      <c r="B54" s="27"/>
      <c r="C54" s="10"/>
      <c r="D54" s="10"/>
      <c r="E54" s="10"/>
      <c r="F54" s="11"/>
    </row>
    <row r="55" spans="1:6" x14ac:dyDescent="0.25">
      <c r="A55" s="4">
        <f t="shared" si="0"/>
        <v>52</v>
      </c>
      <c r="B55" s="27"/>
      <c r="C55" s="10"/>
      <c r="D55" s="10"/>
      <c r="E55" s="10"/>
      <c r="F55" s="11"/>
    </row>
    <row r="56" spans="1:6" x14ac:dyDescent="0.25">
      <c r="A56" s="4">
        <f t="shared" si="0"/>
        <v>53</v>
      </c>
      <c r="B56" s="27"/>
      <c r="C56" s="10"/>
      <c r="D56" s="10"/>
      <c r="E56" s="10"/>
      <c r="F56" s="11"/>
    </row>
    <row r="57" spans="1:6" x14ac:dyDescent="0.25">
      <c r="A57" s="4">
        <f t="shared" si="0"/>
        <v>54</v>
      </c>
      <c r="B57" s="27"/>
      <c r="C57" s="10"/>
      <c r="D57" s="10"/>
      <c r="E57" s="10"/>
      <c r="F57" s="11"/>
    </row>
    <row r="58" spans="1:6" x14ac:dyDescent="0.25">
      <c r="A58" s="4">
        <f t="shared" si="0"/>
        <v>55</v>
      </c>
      <c r="B58" s="27"/>
      <c r="C58" s="10"/>
      <c r="D58" s="10"/>
      <c r="E58" s="10"/>
      <c r="F58" s="11"/>
    </row>
    <row r="59" spans="1:6" x14ac:dyDescent="0.25">
      <c r="A59" s="4">
        <f t="shared" si="0"/>
        <v>56</v>
      </c>
      <c r="B59" s="27"/>
      <c r="C59" s="10"/>
      <c r="D59" s="10"/>
      <c r="E59" s="10"/>
      <c r="F59" s="11"/>
    </row>
    <row r="60" spans="1:6" x14ac:dyDescent="0.25">
      <c r="A60" s="4">
        <f t="shared" si="0"/>
        <v>57</v>
      </c>
      <c r="B60" s="27"/>
      <c r="C60" s="10"/>
      <c r="D60" s="10"/>
      <c r="E60" s="10"/>
      <c r="F60" s="11"/>
    </row>
    <row r="61" spans="1:6" x14ac:dyDescent="0.25">
      <c r="A61" s="4">
        <f t="shared" si="0"/>
        <v>58</v>
      </c>
      <c r="B61" s="27"/>
      <c r="C61" s="10"/>
      <c r="D61" s="10"/>
      <c r="E61" s="10"/>
      <c r="F61" s="11"/>
    </row>
    <row r="62" spans="1:6" x14ac:dyDescent="0.25">
      <c r="A62" s="4">
        <f t="shared" si="0"/>
        <v>59</v>
      </c>
      <c r="B62" s="27"/>
      <c r="C62" s="10"/>
      <c r="D62" s="10"/>
      <c r="E62" s="10"/>
      <c r="F62" s="11"/>
    </row>
    <row r="63" spans="1:6" x14ac:dyDescent="0.25">
      <c r="A63" s="4">
        <f t="shared" si="0"/>
        <v>60</v>
      </c>
      <c r="B63" s="27"/>
      <c r="C63" s="10"/>
      <c r="D63" s="10"/>
      <c r="E63" s="10"/>
      <c r="F63" s="11"/>
    </row>
    <row r="64" spans="1:6" x14ac:dyDescent="0.25">
      <c r="A64" s="4">
        <f t="shared" si="0"/>
        <v>61</v>
      </c>
      <c r="B64" s="27"/>
      <c r="C64" s="10"/>
      <c r="D64" s="10"/>
      <c r="E64" s="10"/>
      <c r="F64" s="11"/>
    </row>
    <row r="65" spans="1:6" x14ac:dyDescent="0.25">
      <c r="A65" s="4">
        <f t="shared" si="0"/>
        <v>62</v>
      </c>
      <c r="B65" s="27"/>
      <c r="C65" s="10"/>
      <c r="D65" s="10"/>
      <c r="E65" s="10"/>
      <c r="F65" s="11"/>
    </row>
    <row r="66" spans="1:6" x14ac:dyDescent="0.25">
      <c r="A66" s="4">
        <f t="shared" si="0"/>
        <v>63</v>
      </c>
      <c r="B66" s="27"/>
      <c r="C66" s="10"/>
      <c r="D66" s="10"/>
      <c r="E66" s="10"/>
      <c r="F66" s="11"/>
    </row>
    <row r="67" spans="1:6" x14ac:dyDescent="0.25">
      <c r="A67" s="4">
        <f t="shared" si="0"/>
        <v>64</v>
      </c>
      <c r="B67" s="27"/>
      <c r="C67" s="10"/>
      <c r="D67" s="10"/>
      <c r="E67" s="10"/>
      <c r="F67" s="11"/>
    </row>
    <row r="68" spans="1:6" x14ac:dyDescent="0.25">
      <c r="A68" s="4">
        <f t="shared" si="0"/>
        <v>65</v>
      </c>
      <c r="B68" s="27"/>
      <c r="C68" s="10"/>
      <c r="D68" s="10"/>
      <c r="E68" s="10"/>
      <c r="F68" s="11"/>
    </row>
    <row r="69" spans="1:6" x14ac:dyDescent="0.25">
      <c r="A69" s="4">
        <f t="shared" si="0"/>
        <v>66</v>
      </c>
      <c r="B69" s="27"/>
      <c r="C69" s="10"/>
      <c r="D69" s="10"/>
      <c r="E69" s="10"/>
      <c r="F69" s="11"/>
    </row>
    <row r="70" spans="1:6" x14ac:dyDescent="0.25">
      <c r="A70" s="4">
        <f t="shared" ref="A70:A101" si="1">A69+1</f>
        <v>67</v>
      </c>
      <c r="B70" s="27"/>
      <c r="C70" s="10"/>
      <c r="D70" s="10"/>
      <c r="E70" s="10"/>
      <c r="F70" s="11"/>
    </row>
    <row r="71" spans="1:6" x14ac:dyDescent="0.25">
      <c r="A71" s="4">
        <f t="shared" si="1"/>
        <v>68</v>
      </c>
      <c r="B71" s="27"/>
      <c r="C71" s="10"/>
      <c r="D71" s="10"/>
      <c r="E71" s="10"/>
      <c r="F71" s="11"/>
    </row>
    <row r="72" spans="1:6" x14ac:dyDescent="0.25">
      <c r="A72" s="4">
        <f t="shared" si="1"/>
        <v>69</v>
      </c>
      <c r="B72" s="27"/>
      <c r="C72" s="10"/>
      <c r="D72" s="10"/>
      <c r="E72" s="10"/>
      <c r="F72" s="11"/>
    </row>
    <row r="73" spans="1:6" x14ac:dyDescent="0.25">
      <c r="A73" s="4">
        <f t="shared" si="1"/>
        <v>70</v>
      </c>
      <c r="B73" s="27"/>
      <c r="C73" s="10"/>
      <c r="D73" s="10"/>
      <c r="E73" s="10"/>
      <c r="F73" s="11"/>
    </row>
    <row r="74" spans="1:6" x14ac:dyDescent="0.25">
      <c r="A74" s="4">
        <f t="shared" si="1"/>
        <v>71</v>
      </c>
      <c r="B74" s="27"/>
      <c r="C74" s="10"/>
      <c r="D74" s="10"/>
      <c r="E74" s="10"/>
      <c r="F74" s="11"/>
    </row>
    <row r="75" spans="1:6" x14ac:dyDescent="0.25">
      <c r="A75" s="4">
        <f t="shared" si="1"/>
        <v>72</v>
      </c>
      <c r="B75" s="27"/>
      <c r="C75" s="10"/>
      <c r="D75" s="10"/>
      <c r="E75" s="10"/>
      <c r="F75" s="11"/>
    </row>
    <row r="76" spans="1:6" x14ac:dyDescent="0.25">
      <c r="A76" s="4">
        <f t="shared" si="1"/>
        <v>73</v>
      </c>
      <c r="B76" s="27"/>
      <c r="C76" s="10"/>
      <c r="D76" s="10"/>
      <c r="E76" s="10"/>
      <c r="F76" s="11"/>
    </row>
    <row r="77" spans="1:6" x14ac:dyDescent="0.25">
      <c r="A77" s="4">
        <f t="shared" si="1"/>
        <v>74</v>
      </c>
      <c r="B77" s="27"/>
      <c r="C77" s="10"/>
      <c r="D77" s="10"/>
      <c r="E77" s="10"/>
      <c r="F77" s="11"/>
    </row>
    <row r="78" spans="1:6" x14ac:dyDescent="0.25">
      <c r="A78" s="4">
        <f t="shared" si="1"/>
        <v>75</v>
      </c>
      <c r="B78" s="27"/>
      <c r="C78" s="10"/>
      <c r="D78" s="10"/>
      <c r="E78" s="10"/>
      <c r="F78" s="11"/>
    </row>
    <row r="79" spans="1:6" x14ac:dyDescent="0.25">
      <c r="A79" s="4">
        <f t="shared" si="1"/>
        <v>76</v>
      </c>
      <c r="B79" s="27"/>
      <c r="C79" s="10"/>
      <c r="D79" s="10"/>
      <c r="E79" s="10"/>
      <c r="F79" s="11"/>
    </row>
    <row r="80" spans="1:6" x14ac:dyDescent="0.25">
      <c r="A80" s="4">
        <f t="shared" si="1"/>
        <v>77</v>
      </c>
      <c r="B80" s="27"/>
      <c r="C80" s="10"/>
      <c r="D80" s="10"/>
      <c r="E80" s="10"/>
      <c r="F80" s="11"/>
    </row>
    <row r="81" spans="1:6" x14ac:dyDescent="0.25">
      <c r="A81" s="4">
        <f t="shared" si="1"/>
        <v>78</v>
      </c>
      <c r="B81" s="27"/>
      <c r="C81" s="10"/>
      <c r="D81" s="10"/>
      <c r="E81" s="10"/>
      <c r="F81" s="11"/>
    </row>
    <row r="82" spans="1:6" x14ac:dyDescent="0.25">
      <c r="A82" s="4">
        <f t="shared" si="1"/>
        <v>79</v>
      </c>
      <c r="B82" s="27"/>
      <c r="C82" s="10"/>
      <c r="D82" s="10"/>
      <c r="E82" s="10"/>
      <c r="F82" s="11"/>
    </row>
    <row r="83" spans="1:6" x14ac:dyDescent="0.25">
      <c r="A83" s="4">
        <f t="shared" si="1"/>
        <v>80</v>
      </c>
      <c r="B83" s="27"/>
      <c r="C83" s="10"/>
      <c r="D83" s="10"/>
      <c r="E83" s="10"/>
      <c r="F83" s="11"/>
    </row>
    <row r="84" spans="1:6" x14ac:dyDescent="0.25">
      <c r="A84" s="4">
        <f t="shared" si="1"/>
        <v>81</v>
      </c>
      <c r="B84" s="27"/>
      <c r="C84" s="10"/>
      <c r="D84" s="10"/>
      <c r="E84" s="10"/>
      <c r="F84" s="11"/>
    </row>
    <row r="85" spans="1:6" x14ac:dyDescent="0.25">
      <c r="A85" s="4">
        <f t="shared" si="1"/>
        <v>82</v>
      </c>
      <c r="B85" s="27"/>
      <c r="C85" s="10"/>
      <c r="D85" s="10"/>
      <c r="E85" s="10"/>
      <c r="F85" s="11"/>
    </row>
    <row r="86" spans="1:6" x14ac:dyDescent="0.25">
      <c r="A86" s="4">
        <f t="shared" si="1"/>
        <v>83</v>
      </c>
      <c r="B86" s="27"/>
      <c r="C86" s="10"/>
      <c r="D86" s="10"/>
      <c r="E86" s="10"/>
      <c r="F86" s="11"/>
    </row>
    <row r="87" spans="1:6" x14ac:dyDescent="0.25">
      <c r="A87" s="4">
        <f t="shared" si="1"/>
        <v>84</v>
      </c>
      <c r="B87" s="27"/>
      <c r="C87" s="10"/>
      <c r="D87" s="10"/>
      <c r="E87" s="10"/>
      <c r="F87" s="11"/>
    </row>
    <row r="88" spans="1:6" x14ac:dyDescent="0.25">
      <c r="A88" s="4">
        <f t="shared" si="1"/>
        <v>85</v>
      </c>
      <c r="B88" s="27"/>
      <c r="C88" s="10"/>
      <c r="D88" s="10"/>
      <c r="E88" s="10"/>
      <c r="F88" s="11"/>
    </row>
    <row r="89" spans="1:6" x14ac:dyDescent="0.25">
      <c r="A89" s="4">
        <f t="shared" si="1"/>
        <v>86</v>
      </c>
      <c r="B89" s="27"/>
      <c r="C89" s="10"/>
      <c r="D89" s="10"/>
      <c r="E89" s="10"/>
      <c r="F89" s="11"/>
    </row>
    <row r="90" spans="1:6" x14ac:dyDescent="0.25">
      <c r="A90" s="4">
        <f t="shared" si="1"/>
        <v>87</v>
      </c>
      <c r="B90" s="27"/>
      <c r="C90" s="10"/>
      <c r="D90" s="10"/>
      <c r="E90" s="10"/>
      <c r="F90" s="11"/>
    </row>
    <row r="91" spans="1:6" x14ac:dyDescent="0.25">
      <c r="A91" s="4">
        <f t="shared" si="1"/>
        <v>88</v>
      </c>
      <c r="B91" s="27"/>
      <c r="C91" s="10"/>
      <c r="D91" s="10"/>
      <c r="E91" s="10"/>
      <c r="F91" s="11"/>
    </row>
    <row r="92" spans="1:6" x14ac:dyDescent="0.25">
      <c r="A92" s="4">
        <f t="shared" si="1"/>
        <v>89</v>
      </c>
      <c r="B92" s="27"/>
      <c r="C92" s="10"/>
      <c r="D92" s="10"/>
      <c r="E92" s="10"/>
      <c r="F92" s="11"/>
    </row>
    <row r="93" spans="1:6" x14ac:dyDescent="0.25">
      <c r="A93" s="4">
        <f t="shared" si="1"/>
        <v>90</v>
      </c>
      <c r="B93" s="27"/>
      <c r="C93" s="10"/>
      <c r="D93" s="10"/>
      <c r="E93" s="10"/>
      <c r="F93" s="11"/>
    </row>
    <row r="94" spans="1:6" x14ac:dyDescent="0.25">
      <c r="A94" s="4">
        <f t="shared" si="1"/>
        <v>91</v>
      </c>
      <c r="B94" s="27"/>
      <c r="C94" s="10"/>
      <c r="D94" s="10"/>
      <c r="E94" s="10"/>
      <c r="F94" s="11"/>
    </row>
    <row r="95" spans="1:6" x14ac:dyDescent="0.25">
      <c r="A95" s="4">
        <f t="shared" si="1"/>
        <v>92</v>
      </c>
      <c r="B95" s="27"/>
      <c r="C95" s="10"/>
      <c r="D95" s="10"/>
      <c r="E95" s="10"/>
      <c r="F95" s="11"/>
    </row>
    <row r="96" spans="1:6" x14ac:dyDescent="0.25">
      <c r="A96" s="4">
        <f t="shared" si="1"/>
        <v>93</v>
      </c>
      <c r="B96" s="27"/>
      <c r="C96" s="10"/>
      <c r="D96" s="10"/>
      <c r="E96" s="10"/>
      <c r="F96" s="11"/>
    </row>
    <row r="97" spans="1:6" x14ac:dyDescent="0.25">
      <c r="A97" s="4">
        <f t="shared" si="1"/>
        <v>94</v>
      </c>
      <c r="B97" s="27"/>
      <c r="C97" s="10"/>
      <c r="D97" s="10"/>
      <c r="E97" s="10"/>
      <c r="F97" s="11"/>
    </row>
    <row r="98" spans="1:6" x14ac:dyDescent="0.25">
      <c r="A98" s="4">
        <f t="shared" si="1"/>
        <v>95</v>
      </c>
      <c r="B98" s="27"/>
      <c r="C98" s="10"/>
      <c r="D98" s="10"/>
      <c r="E98" s="10"/>
      <c r="F98" s="11"/>
    </row>
    <row r="99" spans="1:6" x14ac:dyDescent="0.25">
      <c r="A99" s="4">
        <f t="shared" si="1"/>
        <v>96</v>
      </c>
      <c r="B99" s="27"/>
      <c r="C99" s="10"/>
      <c r="D99" s="10"/>
      <c r="E99" s="10"/>
      <c r="F99" s="11"/>
    </row>
    <row r="100" spans="1:6" x14ac:dyDescent="0.25">
      <c r="A100" s="4">
        <f t="shared" si="1"/>
        <v>97</v>
      </c>
      <c r="B100" s="27"/>
      <c r="C100" s="10"/>
      <c r="D100" s="10"/>
      <c r="E100" s="10"/>
      <c r="F100" s="11"/>
    </row>
    <row r="101" spans="1:6" x14ac:dyDescent="0.25">
      <c r="A101" s="4">
        <f t="shared" si="1"/>
        <v>98</v>
      </c>
      <c r="B101" s="27"/>
      <c r="C101" s="10"/>
      <c r="D101" s="10"/>
      <c r="E101" s="10"/>
      <c r="F101" s="11"/>
    </row>
    <row r="102" spans="1:6" x14ac:dyDescent="0.25">
      <c r="A102" s="4">
        <f>A101+1</f>
        <v>99</v>
      </c>
      <c r="B102" s="27"/>
      <c r="C102" s="10"/>
      <c r="D102" s="10"/>
      <c r="E102" s="10"/>
      <c r="F102" s="11"/>
    </row>
    <row r="103" spans="1:6" x14ac:dyDescent="0.25">
      <c r="A103" s="4">
        <f t="shared" ref="A103" si="2">A102+1</f>
        <v>100</v>
      </c>
      <c r="B103" s="27"/>
      <c r="C103" s="10"/>
      <c r="D103" s="10"/>
      <c r="E103" s="10"/>
      <c r="F103" s="11"/>
    </row>
  </sheetData>
  <mergeCells count="1">
    <mergeCell ref="A1:F1"/>
  </mergeCells>
  <dataValidations count="1">
    <dataValidation type="list" allowBlank="1" showInputMessage="1" showErrorMessage="1" sqref="C4:C103" xr:uid="{2539FE08-8749-424A-AA5C-AAAAC7034898}">
      <formula1>sb_kategorier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7356E-617C-423B-AB95-5A2057DA044D}">
  <dimension ref="A1:AC36"/>
  <sheetViews>
    <sheetView zoomScale="90" zoomScaleNormal="90" workbookViewId="0">
      <selection activeCell="P14" sqref="P14"/>
    </sheetView>
  </sheetViews>
  <sheetFormatPr defaultRowHeight="15" x14ac:dyDescent="0.25"/>
  <cols>
    <col min="1" max="1" width="26.140625" style="29" customWidth="1"/>
    <col min="2" max="2" width="15.140625" style="29" customWidth="1"/>
    <col min="3" max="3" width="11.7109375" style="29" customWidth="1"/>
    <col min="4" max="4" width="2.7109375" style="29" customWidth="1"/>
    <col min="5" max="16" width="7" style="35" customWidth="1"/>
    <col min="17" max="17" width="2.7109375" style="29" customWidth="1"/>
    <col min="18" max="29" width="16" style="29" customWidth="1"/>
    <col min="30" max="16384" width="9.140625" style="29"/>
  </cols>
  <sheetData>
    <row r="1" spans="1:29" s="6" customFormat="1" ht="26.25" x14ac:dyDescent="0.4">
      <c r="A1" s="46" t="s">
        <v>59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29" s="13" customFormat="1" ht="50.25" x14ac:dyDescent="0.3">
      <c r="A2" s="13" t="s">
        <v>52</v>
      </c>
      <c r="B2" s="13" t="s">
        <v>15</v>
      </c>
      <c r="C2" s="13" t="s">
        <v>60</v>
      </c>
      <c r="E2" s="34" t="s">
        <v>61</v>
      </c>
      <c r="F2" s="34" t="s">
        <v>62</v>
      </c>
      <c r="G2" s="34" t="s">
        <v>63</v>
      </c>
      <c r="H2" s="34" t="s">
        <v>64</v>
      </c>
      <c r="I2" s="34" t="s">
        <v>65</v>
      </c>
      <c r="J2" s="34" t="s">
        <v>66</v>
      </c>
      <c r="K2" s="34" t="s">
        <v>67</v>
      </c>
      <c r="L2" s="34" t="s">
        <v>68</v>
      </c>
      <c r="M2" s="34" t="s">
        <v>69</v>
      </c>
      <c r="N2" s="34" t="s">
        <v>70</v>
      </c>
      <c r="O2" s="34" t="s">
        <v>71</v>
      </c>
      <c r="P2" s="34" t="s">
        <v>72</v>
      </c>
      <c r="R2" s="33" t="str">
        <f>E2</f>
        <v>August</v>
      </c>
      <c r="S2" s="33" t="str">
        <f t="shared" ref="S2:AC2" si="0">F2</f>
        <v>September</v>
      </c>
      <c r="T2" s="33" t="str">
        <f t="shared" si="0"/>
        <v>Oktober</v>
      </c>
      <c r="U2" s="33" t="str">
        <f t="shared" si="0"/>
        <v>November</v>
      </c>
      <c r="V2" s="33" t="str">
        <f t="shared" si="0"/>
        <v>December</v>
      </c>
      <c r="W2" s="33" t="str">
        <f t="shared" si="0"/>
        <v>Januar</v>
      </c>
      <c r="X2" s="33" t="str">
        <f t="shared" si="0"/>
        <v>Februar</v>
      </c>
      <c r="Y2" s="33" t="str">
        <f t="shared" si="0"/>
        <v>Marts</v>
      </c>
      <c r="Z2" s="33" t="str">
        <f t="shared" si="0"/>
        <v>April</v>
      </c>
      <c r="AA2" s="33" t="str">
        <f t="shared" si="0"/>
        <v>Maj</v>
      </c>
      <c r="AB2" s="33" t="str">
        <f t="shared" si="0"/>
        <v>Juni</v>
      </c>
      <c r="AC2" s="33" t="str">
        <f t="shared" si="0"/>
        <v>Juli</v>
      </c>
    </row>
    <row r="3" spans="1:29" s="5" customFormat="1" x14ac:dyDescent="0.25">
      <c r="A3" s="4" t="str">
        <f>IF('Avanceret budget - hjælpeark'!D3="","",'Avanceret budget - hjælpeark'!D3)</f>
        <v>Billetsalg - early bird</v>
      </c>
      <c r="B3" s="9">
        <f>IF('Avanceret budget - hjælpeark'!E3="","",'Avanceret budget - hjælpeark'!E3)</f>
        <v>3000</v>
      </c>
      <c r="C3" s="37">
        <f>IF(B3="","",SUM(E3:P3))</f>
        <v>1</v>
      </c>
      <c r="E3" s="36">
        <v>0.3</v>
      </c>
      <c r="F3" s="36">
        <v>0.7</v>
      </c>
      <c r="G3" s="36"/>
      <c r="H3" s="36"/>
      <c r="I3" s="36"/>
      <c r="J3" s="36"/>
      <c r="K3" s="36"/>
      <c r="L3" s="36"/>
      <c r="M3" s="36"/>
      <c r="N3" s="36"/>
      <c r="O3" s="36"/>
      <c r="P3" s="36"/>
      <c r="R3" s="38">
        <f>IF($B3="",0,E3*$B3)</f>
        <v>900</v>
      </c>
      <c r="S3" s="38">
        <f t="shared" ref="S3:AC3" si="1">IF($B3="",0,F3*$B3)</f>
        <v>2100</v>
      </c>
      <c r="T3" s="38">
        <f t="shared" si="1"/>
        <v>0</v>
      </c>
      <c r="U3" s="38">
        <f t="shared" si="1"/>
        <v>0</v>
      </c>
      <c r="V3" s="38">
        <f t="shared" si="1"/>
        <v>0</v>
      </c>
      <c r="W3" s="38">
        <f t="shared" si="1"/>
        <v>0</v>
      </c>
      <c r="X3" s="38">
        <f t="shared" si="1"/>
        <v>0</v>
      </c>
      <c r="Y3" s="38">
        <f t="shared" si="1"/>
        <v>0</v>
      </c>
      <c r="Z3" s="38">
        <f t="shared" si="1"/>
        <v>0</v>
      </c>
      <c r="AA3" s="38">
        <f t="shared" si="1"/>
        <v>0</v>
      </c>
      <c r="AB3" s="38">
        <f t="shared" si="1"/>
        <v>0</v>
      </c>
      <c r="AC3" s="38">
        <f t="shared" si="1"/>
        <v>0</v>
      </c>
    </row>
    <row r="4" spans="1:29" s="5" customFormat="1" x14ac:dyDescent="0.25">
      <c r="A4" s="4" t="str">
        <f>IF('Avanceret budget - hjælpeark'!D4="","",'Avanceret budget - hjælpeark'!D4)</f>
        <v>Billetsalg - normal</v>
      </c>
      <c r="B4" s="9">
        <f>IF('Avanceret budget - hjælpeark'!E4="","",'Avanceret budget - hjælpeark'!E4)</f>
        <v>30000</v>
      </c>
      <c r="C4" s="37">
        <f t="shared" ref="C4:C32" si="2">IF(B4="","",SUM(E4:P4))</f>
        <v>1</v>
      </c>
      <c r="E4" s="36"/>
      <c r="F4" s="36"/>
      <c r="G4" s="36">
        <v>0.05</v>
      </c>
      <c r="H4" s="36">
        <v>0.05</v>
      </c>
      <c r="I4" s="36">
        <v>0.05</v>
      </c>
      <c r="J4" s="36">
        <v>0.1</v>
      </c>
      <c r="K4" s="36">
        <v>0.1</v>
      </c>
      <c r="L4" s="36">
        <v>0.65</v>
      </c>
      <c r="M4" s="36"/>
      <c r="N4" s="36"/>
      <c r="O4" s="36"/>
      <c r="P4" s="36"/>
      <c r="R4" s="38">
        <f t="shared" ref="R4:R32" si="3">IF($B4="",0,E4*$B4)</f>
        <v>0</v>
      </c>
      <c r="S4" s="38">
        <f t="shared" ref="S4:S32" si="4">IF($B4="",0,F4*$B4)</f>
        <v>0</v>
      </c>
      <c r="T4" s="38">
        <f t="shared" ref="T4:T32" si="5">IF($B4="",0,G4*$B4)</f>
        <v>1500</v>
      </c>
      <c r="U4" s="38">
        <f t="shared" ref="U4:U32" si="6">IF($B4="",0,H4*$B4)</f>
        <v>1500</v>
      </c>
      <c r="V4" s="38">
        <f t="shared" ref="V4:V32" si="7">IF($B4="",0,I4*$B4)</f>
        <v>1500</v>
      </c>
      <c r="W4" s="38">
        <f t="shared" ref="W4:W32" si="8">IF($B4="",0,J4*$B4)</f>
        <v>3000</v>
      </c>
      <c r="X4" s="38">
        <f t="shared" ref="X4:X32" si="9">IF($B4="",0,K4*$B4)</f>
        <v>3000</v>
      </c>
      <c r="Y4" s="38">
        <f t="shared" ref="Y4:Y32" si="10">IF($B4="",0,L4*$B4)</f>
        <v>19500</v>
      </c>
      <c r="Z4" s="38">
        <f t="shared" ref="Z4:Z32" si="11">IF($B4="",0,M4*$B4)</f>
        <v>0</v>
      </c>
      <c r="AA4" s="38">
        <f t="shared" ref="AA4:AA32" si="12">IF($B4="",0,N4*$B4)</f>
        <v>0</v>
      </c>
      <c r="AB4" s="38">
        <f t="shared" ref="AB4:AB32" si="13">IF($B4="",0,O4*$B4)</f>
        <v>0</v>
      </c>
      <c r="AC4" s="38">
        <f t="shared" ref="AC4:AC32" si="14">IF($B4="",0,P4*$B4)</f>
        <v>0</v>
      </c>
    </row>
    <row r="5" spans="1:29" s="5" customFormat="1" x14ac:dyDescent="0.25">
      <c r="A5" s="4" t="str">
        <f>IF('Avanceret budget - hjælpeark'!D5="","",'Avanceret budget - hjælpeark'!D5)</f>
        <v>Billetsalg - late bird</v>
      </c>
      <c r="B5" s="9">
        <f>IF('Avanceret budget - hjælpeark'!E5="","",'Avanceret budget - hjælpeark'!E5)</f>
        <v>15000</v>
      </c>
      <c r="C5" s="37">
        <f t="shared" si="2"/>
        <v>1</v>
      </c>
      <c r="E5" s="36"/>
      <c r="F5" s="36"/>
      <c r="G5" s="36"/>
      <c r="H5" s="36"/>
      <c r="I5" s="36"/>
      <c r="J5" s="36"/>
      <c r="K5" s="36"/>
      <c r="L5" s="36"/>
      <c r="M5" s="36">
        <v>0.1</v>
      </c>
      <c r="N5" s="36">
        <v>0.65</v>
      </c>
      <c r="O5" s="36">
        <v>0.1</v>
      </c>
      <c r="P5" s="36">
        <v>0.15</v>
      </c>
      <c r="R5" s="38">
        <f t="shared" si="3"/>
        <v>0</v>
      </c>
      <c r="S5" s="38">
        <f t="shared" si="4"/>
        <v>0</v>
      </c>
      <c r="T5" s="38">
        <f t="shared" si="5"/>
        <v>0</v>
      </c>
      <c r="U5" s="38">
        <f t="shared" si="6"/>
        <v>0</v>
      </c>
      <c r="V5" s="38">
        <f t="shared" si="7"/>
        <v>0</v>
      </c>
      <c r="W5" s="38">
        <f t="shared" si="8"/>
        <v>0</v>
      </c>
      <c r="X5" s="38">
        <f t="shared" si="9"/>
        <v>0</v>
      </c>
      <c r="Y5" s="38">
        <f t="shared" si="10"/>
        <v>0</v>
      </c>
      <c r="Z5" s="38">
        <f t="shared" si="11"/>
        <v>1500</v>
      </c>
      <c r="AA5" s="38">
        <f t="shared" si="12"/>
        <v>9750</v>
      </c>
      <c r="AB5" s="38">
        <f t="shared" si="13"/>
        <v>1500</v>
      </c>
      <c r="AC5" s="38">
        <f t="shared" si="14"/>
        <v>2250</v>
      </c>
    </row>
    <row r="6" spans="1:29" s="5" customFormat="1" x14ac:dyDescent="0.25">
      <c r="A6" s="4" t="str">
        <f>IF('Avanceret budget - hjælpeark'!D6="","",'Avanceret budget - hjælpeark'!D6)</f>
        <v>Tilskud fra Orkerne Kommer</v>
      </c>
      <c r="B6" s="9">
        <f>IF('Avanceret budget - hjælpeark'!E6="","",'Avanceret budget - hjælpeark'!E6)</f>
        <v>12000</v>
      </c>
      <c r="C6" s="37">
        <f t="shared" si="2"/>
        <v>1</v>
      </c>
      <c r="E6" s="36"/>
      <c r="F6" s="36"/>
      <c r="G6" s="36"/>
      <c r="H6" s="36"/>
      <c r="I6" s="36"/>
      <c r="J6" s="36"/>
      <c r="K6" s="36"/>
      <c r="L6" s="36"/>
      <c r="M6" s="36"/>
      <c r="N6" s="36"/>
      <c r="O6" s="36"/>
      <c r="P6" s="36">
        <v>1</v>
      </c>
      <c r="R6" s="38">
        <f t="shared" si="3"/>
        <v>0</v>
      </c>
      <c r="S6" s="38">
        <f t="shared" si="4"/>
        <v>0</v>
      </c>
      <c r="T6" s="38">
        <f t="shared" si="5"/>
        <v>0</v>
      </c>
      <c r="U6" s="38">
        <f t="shared" si="6"/>
        <v>0</v>
      </c>
      <c r="V6" s="38">
        <f t="shared" si="7"/>
        <v>0</v>
      </c>
      <c r="W6" s="38">
        <f t="shared" si="8"/>
        <v>0</v>
      </c>
      <c r="X6" s="38">
        <f t="shared" si="9"/>
        <v>0</v>
      </c>
      <c r="Y6" s="38">
        <f t="shared" si="10"/>
        <v>0</v>
      </c>
      <c r="Z6" s="38">
        <f t="shared" si="11"/>
        <v>0</v>
      </c>
      <c r="AA6" s="38">
        <f t="shared" si="12"/>
        <v>0</v>
      </c>
      <c r="AB6" s="38">
        <f t="shared" si="13"/>
        <v>0</v>
      </c>
      <c r="AC6" s="38">
        <f t="shared" si="14"/>
        <v>12000</v>
      </c>
    </row>
    <row r="7" spans="1:29" s="5" customFormat="1" x14ac:dyDescent="0.25">
      <c r="A7" s="4" t="str">
        <f>IF('Avanceret budget - hjælpeark'!D7="","",'Avanceret budget - hjælpeark'!D7)</f>
        <v>Salg til efterfest</v>
      </c>
      <c r="B7" s="9">
        <f>IF('Avanceret budget - hjælpeark'!E7="","",'Avanceret budget - hjælpeark'!E7)</f>
        <v>7000</v>
      </c>
      <c r="C7" s="37">
        <f t="shared" si="2"/>
        <v>1</v>
      </c>
      <c r="E7" s="36"/>
      <c r="F7" s="36"/>
      <c r="G7" s="36"/>
      <c r="H7" s="36"/>
      <c r="I7" s="36"/>
      <c r="J7" s="36"/>
      <c r="K7" s="36"/>
      <c r="L7" s="36"/>
      <c r="M7" s="36"/>
      <c r="N7" s="36"/>
      <c r="O7" s="36"/>
      <c r="P7" s="36">
        <v>1</v>
      </c>
      <c r="R7" s="38">
        <f t="shared" si="3"/>
        <v>0</v>
      </c>
      <c r="S7" s="38">
        <f t="shared" si="4"/>
        <v>0</v>
      </c>
      <c r="T7" s="38">
        <f t="shared" si="5"/>
        <v>0</v>
      </c>
      <c r="U7" s="38">
        <f t="shared" si="6"/>
        <v>0</v>
      </c>
      <c r="V7" s="38">
        <f t="shared" si="7"/>
        <v>0</v>
      </c>
      <c r="W7" s="38">
        <f t="shared" si="8"/>
        <v>0</v>
      </c>
      <c r="X7" s="38">
        <f t="shared" si="9"/>
        <v>0</v>
      </c>
      <c r="Y7" s="38">
        <f t="shared" si="10"/>
        <v>0</v>
      </c>
      <c r="Z7" s="38">
        <f t="shared" si="11"/>
        <v>0</v>
      </c>
      <c r="AA7" s="38">
        <f t="shared" si="12"/>
        <v>0</v>
      </c>
      <c r="AB7" s="38">
        <f t="shared" si="13"/>
        <v>0</v>
      </c>
      <c r="AC7" s="38">
        <f t="shared" si="14"/>
        <v>7000</v>
      </c>
    </row>
    <row r="8" spans="1:29" s="5" customFormat="1" x14ac:dyDescent="0.25">
      <c r="A8" s="4" t="str">
        <f>IF('Avanceret budget - hjælpeark'!D8="","",'Avanceret budget - hjælpeark'!D8)</f>
        <v>Mad - spillere</v>
      </c>
      <c r="B8" s="9">
        <f>IF('Avanceret budget - hjælpeark'!E8="","",'Avanceret budget - hjælpeark'!E8)</f>
        <v>-27500</v>
      </c>
      <c r="C8" s="37">
        <f t="shared" si="2"/>
        <v>1</v>
      </c>
      <c r="E8" s="36"/>
      <c r="F8" s="36"/>
      <c r="G8" s="36"/>
      <c r="H8" s="36"/>
      <c r="I8" s="36"/>
      <c r="J8" s="36"/>
      <c r="K8" s="36"/>
      <c r="L8" s="36"/>
      <c r="M8" s="36"/>
      <c r="N8" s="36"/>
      <c r="O8" s="36">
        <v>0.8</v>
      </c>
      <c r="P8" s="36">
        <v>0.2</v>
      </c>
      <c r="R8" s="38">
        <f t="shared" si="3"/>
        <v>0</v>
      </c>
      <c r="S8" s="38">
        <f t="shared" si="4"/>
        <v>0</v>
      </c>
      <c r="T8" s="38">
        <f t="shared" si="5"/>
        <v>0</v>
      </c>
      <c r="U8" s="38">
        <f t="shared" si="6"/>
        <v>0</v>
      </c>
      <c r="V8" s="38">
        <f t="shared" si="7"/>
        <v>0</v>
      </c>
      <c r="W8" s="38">
        <f t="shared" si="8"/>
        <v>0</v>
      </c>
      <c r="X8" s="38">
        <f t="shared" si="9"/>
        <v>0</v>
      </c>
      <c r="Y8" s="38">
        <f t="shared" si="10"/>
        <v>0</v>
      </c>
      <c r="Z8" s="38">
        <f t="shared" si="11"/>
        <v>0</v>
      </c>
      <c r="AA8" s="38">
        <f t="shared" si="12"/>
        <v>0</v>
      </c>
      <c r="AB8" s="38">
        <f t="shared" si="13"/>
        <v>-22000</v>
      </c>
      <c r="AC8" s="38">
        <f t="shared" si="14"/>
        <v>-5500</v>
      </c>
    </row>
    <row r="9" spans="1:29" s="5" customFormat="1" x14ac:dyDescent="0.25">
      <c r="A9" s="4" t="str">
        <f>IF('Avanceret budget - hjælpeark'!D9="","",'Avanceret budget - hjælpeark'!D9)</f>
        <v>Mad - hjælpere</v>
      </c>
      <c r="B9" s="9">
        <f>IF('Avanceret budget - hjælpeark'!E9="","",'Avanceret budget - hjælpeark'!E9)</f>
        <v>-3000</v>
      </c>
      <c r="C9" s="37">
        <f t="shared" si="2"/>
        <v>1</v>
      </c>
      <c r="E9" s="36"/>
      <c r="F9" s="36"/>
      <c r="G9" s="36"/>
      <c r="H9" s="36"/>
      <c r="I9" s="36"/>
      <c r="J9" s="36"/>
      <c r="K9" s="36"/>
      <c r="L9" s="36"/>
      <c r="M9" s="36"/>
      <c r="N9" s="36"/>
      <c r="O9" s="36"/>
      <c r="P9" s="36">
        <v>1</v>
      </c>
      <c r="R9" s="38">
        <f t="shared" si="3"/>
        <v>0</v>
      </c>
      <c r="S9" s="38">
        <f t="shared" si="4"/>
        <v>0</v>
      </c>
      <c r="T9" s="38">
        <f t="shared" si="5"/>
        <v>0</v>
      </c>
      <c r="U9" s="38">
        <f t="shared" si="6"/>
        <v>0</v>
      </c>
      <c r="V9" s="38">
        <f t="shared" si="7"/>
        <v>0</v>
      </c>
      <c r="W9" s="38">
        <f t="shared" si="8"/>
        <v>0</v>
      </c>
      <c r="X9" s="38">
        <f t="shared" si="9"/>
        <v>0</v>
      </c>
      <c r="Y9" s="38">
        <f t="shared" si="10"/>
        <v>0</v>
      </c>
      <c r="Z9" s="38">
        <f t="shared" si="11"/>
        <v>0</v>
      </c>
      <c r="AA9" s="38">
        <f t="shared" si="12"/>
        <v>0</v>
      </c>
      <c r="AB9" s="38">
        <f t="shared" si="13"/>
        <v>0</v>
      </c>
      <c r="AC9" s="38">
        <f t="shared" si="14"/>
        <v>-3000</v>
      </c>
    </row>
    <row r="10" spans="1:29" s="5" customFormat="1" x14ac:dyDescent="0.25">
      <c r="A10" s="4" t="str">
        <f>IF('Avanceret budget - hjælpeark'!D10="","",'Avanceret budget - hjælpeark'!D10)</f>
        <v>Benzin</v>
      </c>
      <c r="B10" s="9">
        <f>IF('Avanceret budget - hjælpeark'!E10="","",'Avanceret budget - hjælpeark'!E10)</f>
        <v>-1500</v>
      </c>
      <c r="C10" s="37">
        <f t="shared" si="2"/>
        <v>1</v>
      </c>
      <c r="E10" s="36"/>
      <c r="F10" s="36"/>
      <c r="G10" s="36"/>
      <c r="H10" s="36"/>
      <c r="I10" s="36"/>
      <c r="J10" s="36"/>
      <c r="K10" s="36"/>
      <c r="L10" s="36"/>
      <c r="M10" s="36"/>
      <c r="N10" s="36"/>
      <c r="O10" s="36">
        <v>0.2</v>
      </c>
      <c r="P10" s="36">
        <v>0.8</v>
      </c>
      <c r="R10" s="38">
        <f t="shared" si="3"/>
        <v>0</v>
      </c>
      <c r="S10" s="38">
        <f t="shared" si="4"/>
        <v>0</v>
      </c>
      <c r="T10" s="38">
        <f t="shared" si="5"/>
        <v>0</v>
      </c>
      <c r="U10" s="38">
        <f t="shared" si="6"/>
        <v>0</v>
      </c>
      <c r="V10" s="38">
        <f t="shared" si="7"/>
        <v>0</v>
      </c>
      <c r="W10" s="38">
        <f t="shared" si="8"/>
        <v>0</v>
      </c>
      <c r="X10" s="38">
        <f t="shared" si="9"/>
        <v>0</v>
      </c>
      <c r="Y10" s="38">
        <f t="shared" si="10"/>
        <v>0</v>
      </c>
      <c r="Z10" s="38">
        <f t="shared" si="11"/>
        <v>0</v>
      </c>
      <c r="AA10" s="38">
        <f t="shared" si="12"/>
        <v>0</v>
      </c>
      <c r="AB10" s="38">
        <f t="shared" si="13"/>
        <v>-300</v>
      </c>
      <c r="AC10" s="38">
        <f t="shared" si="14"/>
        <v>-1200</v>
      </c>
    </row>
    <row r="11" spans="1:29" s="5" customFormat="1" x14ac:dyDescent="0.25">
      <c r="A11" s="4" t="str">
        <f>IF('Avanceret budget - hjælpeark'!D11="","",'Avanceret budget - hjælpeark'!D11)</f>
        <v>Varevogn</v>
      </c>
      <c r="B11" s="9">
        <f>IF('Avanceret budget - hjælpeark'!E11="","",'Avanceret budget - hjælpeark'!E11)</f>
        <v>-2500</v>
      </c>
      <c r="C11" s="37">
        <f t="shared" si="2"/>
        <v>1</v>
      </c>
      <c r="E11" s="36"/>
      <c r="F11" s="36"/>
      <c r="G11" s="36"/>
      <c r="H11" s="36"/>
      <c r="I11" s="36"/>
      <c r="J11" s="36"/>
      <c r="K11" s="36"/>
      <c r="L11" s="36"/>
      <c r="M11" s="36"/>
      <c r="N11" s="36">
        <v>0.05</v>
      </c>
      <c r="O11" s="36">
        <v>0.1</v>
      </c>
      <c r="P11" s="36">
        <v>0.85</v>
      </c>
      <c r="R11" s="38">
        <f t="shared" si="3"/>
        <v>0</v>
      </c>
      <c r="S11" s="38">
        <f t="shared" si="4"/>
        <v>0</v>
      </c>
      <c r="T11" s="38">
        <f t="shared" si="5"/>
        <v>0</v>
      </c>
      <c r="U11" s="38">
        <f t="shared" si="6"/>
        <v>0</v>
      </c>
      <c r="V11" s="38">
        <f t="shared" si="7"/>
        <v>0</v>
      </c>
      <c r="W11" s="38">
        <f t="shared" si="8"/>
        <v>0</v>
      </c>
      <c r="X11" s="38">
        <f t="shared" si="9"/>
        <v>0</v>
      </c>
      <c r="Y11" s="38">
        <f t="shared" si="10"/>
        <v>0</v>
      </c>
      <c r="Z11" s="38">
        <f t="shared" si="11"/>
        <v>0</v>
      </c>
      <c r="AA11" s="38">
        <f t="shared" si="12"/>
        <v>-125</v>
      </c>
      <c r="AB11" s="38">
        <f t="shared" si="13"/>
        <v>-250</v>
      </c>
      <c r="AC11" s="38">
        <f t="shared" si="14"/>
        <v>-2125</v>
      </c>
    </row>
    <row r="12" spans="1:29" s="5" customFormat="1" x14ac:dyDescent="0.25">
      <c r="A12" s="4" t="str">
        <f>IF('Avanceret budget - hjælpeark'!D12="","",'Avanceret budget - hjælpeark'!D12)</f>
        <v>Monsterdragter</v>
      </c>
      <c r="B12" s="9">
        <f>IF('Avanceret budget - hjælpeark'!E12="","",'Avanceret budget - hjælpeark'!E12)</f>
        <v>-4000</v>
      </c>
      <c r="C12" s="37">
        <f t="shared" si="2"/>
        <v>1</v>
      </c>
      <c r="E12" s="36"/>
      <c r="F12" s="36"/>
      <c r="G12" s="36">
        <v>0.9</v>
      </c>
      <c r="H12" s="36">
        <v>0.05</v>
      </c>
      <c r="I12" s="36">
        <v>0.05</v>
      </c>
      <c r="J12" s="36"/>
      <c r="K12" s="36"/>
      <c r="L12" s="36"/>
      <c r="M12" s="36"/>
      <c r="N12" s="36"/>
      <c r="O12" s="36"/>
      <c r="P12" s="36"/>
      <c r="R12" s="38">
        <f t="shared" si="3"/>
        <v>0</v>
      </c>
      <c r="S12" s="38">
        <f t="shared" si="4"/>
        <v>0</v>
      </c>
      <c r="T12" s="38">
        <f t="shared" si="5"/>
        <v>-3600</v>
      </c>
      <c r="U12" s="38">
        <f t="shared" si="6"/>
        <v>-200</v>
      </c>
      <c r="V12" s="38">
        <f t="shared" si="7"/>
        <v>-200</v>
      </c>
      <c r="W12" s="38">
        <f t="shared" si="8"/>
        <v>0</v>
      </c>
      <c r="X12" s="38">
        <f t="shared" si="9"/>
        <v>0</v>
      </c>
      <c r="Y12" s="38">
        <f t="shared" si="10"/>
        <v>0</v>
      </c>
      <c r="Z12" s="38">
        <f t="shared" si="11"/>
        <v>0</v>
      </c>
      <c r="AA12" s="38">
        <f t="shared" si="12"/>
        <v>0</v>
      </c>
      <c r="AB12" s="38">
        <f t="shared" si="13"/>
        <v>0</v>
      </c>
      <c r="AC12" s="38">
        <f t="shared" si="14"/>
        <v>0</v>
      </c>
    </row>
    <row r="13" spans="1:29" s="5" customFormat="1" x14ac:dyDescent="0.25">
      <c r="A13" s="4" t="str">
        <f>IF('Avanceret budget - hjælpeark'!D13="","",'Avanceret budget - hjælpeark'!D13)</f>
        <v>Leje af location</v>
      </c>
      <c r="B13" s="9">
        <f>IF('Avanceret budget - hjælpeark'!E13="","",'Avanceret budget - hjælpeark'!E13)</f>
        <v>-10000</v>
      </c>
      <c r="C13" s="37">
        <f t="shared" si="2"/>
        <v>1</v>
      </c>
      <c r="E13" s="36">
        <v>0.25</v>
      </c>
      <c r="F13" s="36"/>
      <c r="G13" s="36"/>
      <c r="H13" s="36"/>
      <c r="I13" s="36"/>
      <c r="J13" s="36"/>
      <c r="K13" s="36"/>
      <c r="L13" s="36"/>
      <c r="M13" s="36">
        <v>0.5</v>
      </c>
      <c r="N13" s="36"/>
      <c r="O13" s="36"/>
      <c r="P13" s="36">
        <v>0.25</v>
      </c>
      <c r="R13" s="38">
        <f t="shared" si="3"/>
        <v>-2500</v>
      </c>
      <c r="S13" s="38">
        <f t="shared" si="4"/>
        <v>0</v>
      </c>
      <c r="T13" s="38">
        <f t="shared" si="5"/>
        <v>0</v>
      </c>
      <c r="U13" s="38">
        <f t="shared" si="6"/>
        <v>0</v>
      </c>
      <c r="V13" s="38">
        <f t="shared" si="7"/>
        <v>0</v>
      </c>
      <c r="W13" s="38">
        <f t="shared" si="8"/>
        <v>0</v>
      </c>
      <c r="X13" s="38">
        <f t="shared" si="9"/>
        <v>0</v>
      </c>
      <c r="Y13" s="38">
        <f t="shared" si="10"/>
        <v>0</v>
      </c>
      <c r="Z13" s="38">
        <f t="shared" si="11"/>
        <v>-5000</v>
      </c>
      <c r="AA13" s="38">
        <f t="shared" si="12"/>
        <v>0</v>
      </c>
      <c r="AB13" s="38">
        <f t="shared" si="13"/>
        <v>0</v>
      </c>
      <c r="AC13" s="38">
        <f t="shared" si="14"/>
        <v>-2500</v>
      </c>
    </row>
    <row r="14" spans="1:29" s="5" customFormat="1" x14ac:dyDescent="0.25">
      <c r="A14" s="4" t="str">
        <f>IF('Avanceret budget - hjælpeark'!D14="","",'Avanceret budget - hjælpeark'!D14)</f>
        <v>Mødeudgifter</v>
      </c>
      <c r="B14" s="9">
        <f>IF('Avanceret budget - hjælpeark'!E14="","",'Avanceret budget - hjælpeark'!E14)</f>
        <v>-2500</v>
      </c>
      <c r="C14" s="37">
        <f t="shared" si="2"/>
        <v>1</v>
      </c>
      <c r="E14" s="36"/>
      <c r="F14" s="36">
        <v>0.2</v>
      </c>
      <c r="G14" s="36">
        <v>0.1</v>
      </c>
      <c r="H14" s="36">
        <v>0.1</v>
      </c>
      <c r="I14" s="36"/>
      <c r="J14" s="36">
        <v>0.2</v>
      </c>
      <c r="K14" s="36"/>
      <c r="L14" s="36">
        <v>0.1</v>
      </c>
      <c r="M14" s="36">
        <v>0.1</v>
      </c>
      <c r="N14" s="36">
        <v>0.1</v>
      </c>
      <c r="O14" s="36">
        <v>0.1</v>
      </c>
      <c r="P14" s="36"/>
      <c r="R14" s="38">
        <f t="shared" si="3"/>
        <v>0</v>
      </c>
      <c r="S14" s="38">
        <f t="shared" si="4"/>
        <v>-500</v>
      </c>
      <c r="T14" s="38">
        <f t="shared" si="5"/>
        <v>-250</v>
      </c>
      <c r="U14" s="38">
        <f t="shared" si="6"/>
        <v>-250</v>
      </c>
      <c r="V14" s="38">
        <f t="shared" si="7"/>
        <v>0</v>
      </c>
      <c r="W14" s="38">
        <f t="shared" si="8"/>
        <v>-500</v>
      </c>
      <c r="X14" s="38">
        <f t="shared" si="9"/>
        <v>0</v>
      </c>
      <c r="Y14" s="38">
        <f t="shared" si="10"/>
        <v>-250</v>
      </c>
      <c r="Z14" s="38">
        <f t="shared" si="11"/>
        <v>-250</v>
      </c>
      <c r="AA14" s="38">
        <f t="shared" si="12"/>
        <v>-250</v>
      </c>
      <c r="AB14" s="38">
        <f t="shared" si="13"/>
        <v>-250</v>
      </c>
      <c r="AC14" s="38">
        <f t="shared" si="14"/>
        <v>0</v>
      </c>
    </row>
    <row r="15" spans="1:29" s="5" customFormat="1" x14ac:dyDescent="0.25">
      <c r="A15" s="4" t="str">
        <f>IF('Avanceret budget - hjælpeark'!D15="","",'Avanceret budget - hjælpeark'!D15)</f>
        <v>Indkøb til efterfest</v>
      </c>
      <c r="B15" s="9">
        <f>IF('Avanceret budget - hjælpeark'!E15="","",'Avanceret budget - hjælpeark'!E15)</f>
        <v>-4000</v>
      </c>
      <c r="C15" s="37">
        <f t="shared" si="2"/>
        <v>1</v>
      </c>
      <c r="E15" s="36"/>
      <c r="F15" s="36"/>
      <c r="G15" s="36"/>
      <c r="H15" s="36"/>
      <c r="I15" s="36"/>
      <c r="J15" s="36"/>
      <c r="K15" s="36"/>
      <c r="L15" s="36"/>
      <c r="M15" s="36"/>
      <c r="N15" s="36"/>
      <c r="O15" s="36"/>
      <c r="P15" s="36">
        <v>1</v>
      </c>
      <c r="R15" s="38">
        <f t="shared" si="3"/>
        <v>0</v>
      </c>
      <c r="S15" s="38">
        <f t="shared" si="4"/>
        <v>0</v>
      </c>
      <c r="T15" s="38">
        <f t="shared" si="5"/>
        <v>0</v>
      </c>
      <c r="U15" s="38">
        <f t="shared" si="6"/>
        <v>0</v>
      </c>
      <c r="V15" s="38">
        <f t="shared" si="7"/>
        <v>0</v>
      </c>
      <c r="W15" s="38">
        <f t="shared" si="8"/>
        <v>0</v>
      </c>
      <c r="X15" s="38">
        <f t="shared" si="9"/>
        <v>0</v>
      </c>
      <c r="Y15" s="38">
        <f t="shared" si="10"/>
        <v>0</v>
      </c>
      <c r="Z15" s="38">
        <f t="shared" si="11"/>
        <v>0</v>
      </c>
      <c r="AA15" s="38">
        <f t="shared" si="12"/>
        <v>0</v>
      </c>
      <c r="AB15" s="38">
        <f t="shared" si="13"/>
        <v>0</v>
      </c>
      <c r="AC15" s="38">
        <f t="shared" si="14"/>
        <v>-4000</v>
      </c>
    </row>
    <row r="16" spans="1:29" s="5" customFormat="1" x14ac:dyDescent="0.25">
      <c r="A16" s="4" t="str">
        <f>IF('Avanceret budget - hjælpeark'!D16="","",'Avanceret budget - hjælpeark'!D16)</f>
        <v>Leje af toiletter</v>
      </c>
      <c r="B16" s="9">
        <f>IF('Avanceret budget - hjælpeark'!E16="","",'Avanceret budget - hjælpeark'!E16)</f>
        <v>-3000</v>
      </c>
      <c r="C16" s="37">
        <f t="shared" si="2"/>
        <v>1</v>
      </c>
      <c r="E16" s="36"/>
      <c r="F16" s="36"/>
      <c r="G16" s="36"/>
      <c r="H16" s="36"/>
      <c r="I16" s="36"/>
      <c r="J16" s="36">
        <v>0.5</v>
      </c>
      <c r="K16" s="36"/>
      <c r="L16" s="36"/>
      <c r="M16" s="36"/>
      <c r="N16" s="36"/>
      <c r="O16" s="36"/>
      <c r="P16" s="36">
        <v>0.5</v>
      </c>
      <c r="R16" s="38">
        <f t="shared" si="3"/>
        <v>0</v>
      </c>
      <c r="S16" s="38">
        <f t="shared" si="4"/>
        <v>0</v>
      </c>
      <c r="T16" s="38">
        <f t="shared" si="5"/>
        <v>0</v>
      </c>
      <c r="U16" s="38">
        <f t="shared" si="6"/>
        <v>0</v>
      </c>
      <c r="V16" s="38">
        <f t="shared" si="7"/>
        <v>0</v>
      </c>
      <c r="W16" s="38">
        <f t="shared" si="8"/>
        <v>-1500</v>
      </c>
      <c r="X16" s="38">
        <f t="shared" si="9"/>
        <v>0</v>
      </c>
      <c r="Y16" s="38">
        <f t="shared" si="10"/>
        <v>0</v>
      </c>
      <c r="Z16" s="38">
        <f t="shared" si="11"/>
        <v>0</v>
      </c>
      <c r="AA16" s="38">
        <f t="shared" si="12"/>
        <v>0</v>
      </c>
      <c r="AB16" s="38">
        <f t="shared" si="13"/>
        <v>0</v>
      </c>
      <c r="AC16" s="38">
        <f t="shared" si="14"/>
        <v>-1500</v>
      </c>
    </row>
    <row r="17" spans="1:29" s="5" customFormat="1" x14ac:dyDescent="0.25">
      <c r="A17" s="4" t="str">
        <f>IF('Avanceret budget - hjælpeark'!D17="","",'Avanceret budget - hjælpeark'!D17)</f>
        <v>Affaldshåndtering</v>
      </c>
      <c r="B17" s="9">
        <f>IF('Avanceret budget - hjælpeark'!E17="","",'Avanceret budget - hjælpeark'!E17)</f>
        <v>-750</v>
      </c>
      <c r="C17" s="37">
        <f t="shared" si="2"/>
        <v>1</v>
      </c>
      <c r="E17" s="36"/>
      <c r="F17" s="36"/>
      <c r="G17" s="36"/>
      <c r="H17" s="36"/>
      <c r="I17" s="36"/>
      <c r="J17" s="36"/>
      <c r="K17" s="36"/>
      <c r="L17" s="36"/>
      <c r="M17" s="36">
        <v>0.2</v>
      </c>
      <c r="N17" s="36"/>
      <c r="O17" s="36"/>
      <c r="P17" s="36">
        <v>0.8</v>
      </c>
      <c r="R17" s="38">
        <f t="shared" si="3"/>
        <v>0</v>
      </c>
      <c r="S17" s="38">
        <f t="shared" si="4"/>
        <v>0</v>
      </c>
      <c r="T17" s="38">
        <f t="shared" si="5"/>
        <v>0</v>
      </c>
      <c r="U17" s="38">
        <f t="shared" si="6"/>
        <v>0</v>
      </c>
      <c r="V17" s="38">
        <f t="shared" si="7"/>
        <v>0</v>
      </c>
      <c r="W17" s="38">
        <f t="shared" si="8"/>
        <v>0</v>
      </c>
      <c r="X17" s="38">
        <f t="shared" si="9"/>
        <v>0</v>
      </c>
      <c r="Y17" s="38">
        <f t="shared" si="10"/>
        <v>0</v>
      </c>
      <c r="Z17" s="38">
        <f t="shared" si="11"/>
        <v>-150</v>
      </c>
      <c r="AA17" s="38">
        <f t="shared" si="12"/>
        <v>0</v>
      </c>
      <c r="AB17" s="38">
        <f t="shared" si="13"/>
        <v>0</v>
      </c>
      <c r="AC17" s="38">
        <f t="shared" si="14"/>
        <v>-600</v>
      </c>
    </row>
    <row r="18" spans="1:29" s="5" customFormat="1" x14ac:dyDescent="0.25">
      <c r="A18" s="4" t="str">
        <f>IF('Avanceret budget - hjælpeark'!D18="","",'Avanceret budget - hjælpeark'!D18)</f>
        <v>Uforudsete udgifter</v>
      </c>
      <c r="B18" s="9">
        <f>IF('Avanceret budget - hjælpeark'!E18="","",'Avanceret budget - hjælpeark'!E18)</f>
        <v>-6700</v>
      </c>
      <c r="C18" s="37">
        <f t="shared" si="2"/>
        <v>1</v>
      </c>
      <c r="E18" s="36"/>
      <c r="F18" s="36"/>
      <c r="G18" s="36"/>
      <c r="H18" s="36"/>
      <c r="I18" s="36"/>
      <c r="J18" s="36">
        <v>0.1</v>
      </c>
      <c r="K18" s="36">
        <v>0.1</v>
      </c>
      <c r="L18" s="36">
        <v>0.1</v>
      </c>
      <c r="M18" s="36">
        <v>0.1</v>
      </c>
      <c r="N18" s="36">
        <v>0.1</v>
      </c>
      <c r="O18" s="36">
        <v>0.1</v>
      </c>
      <c r="P18" s="36">
        <v>0.4</v>
      </c>
      <c r="R18" s="38">
        <f t="shared" si="3"/>
        <v>0</v>
      </c>
      <c r="S18" s="38">
        <f t="shared" si="4"/>
        <v>0</v>
      </c>
      <c r="T18" s="38">
        <f t="shared" si="5"/>
        <v>0</v>
      </c>
      <c r="U18" s="38">
        <f t="shared" si="6"/>
        <v>0</v>
      </c>
      <c r="V18" s="38">
        <f t="shared" si="7"/>
        <v>0</v>
      </c>
      <c r="W18" s="38">
        <f t="shared" si="8"/>
        <v>-670</v>
      </c>
      <c r="X18" s="38">
        <f t="shared" si="9"/>
        <v>-670</v>
      </c>
      <c r="Y18" s="38">
        <f t="shared" si="10"/>
        <v>-670</v>
      </c>
      <c r="Z18" s="38">
        <f t="shared" si="11"/>
        <v>-670</v>
      </c>
      <c r="AA18" s="38">
        <f t="shared" si="12"/>
        <v>-670</v>
      </c>
      <c r="AB18" s="38">
        <f t="shared" si="13"/>
        <v>-670</v>
      </c>
      <c r="AC18" s="38">
        <f t="shared" si="14"/>
        <v>-2680</v>
      </c>
    </row>
    <row r="19" spans="1:29" s="5" customFormat="1" x14ac:dyDescent="0.25">
      <c r="A19" s="4" t="str">
        <f>IF('Avanceret budget - hjælpeark'!D19="","",'Avanceret budget - hjælpeark'!D19)</f>
        <v/>
      </c>
      <c r="B19" s="9" t="str">
        <f>IF('Avanceret budget - hjælpeark'!E19="","",'Avanceret budget - hjælpeark'!E19)</f>
        <v/>
      </c>
      <c r="C19" s="37" t="str">
        <f t="shared" si="2"/>
        <v/>
      </c>
      <c r="E19" s="36"/>
      <c r="F19" s="36"/>
      <c r="G19" s="36"/>
      <c r="H19" s="36"/>
      <c r="I19" s="36"/>
      <c r="J19" s="36"/>
      <c r="K19" s="36"/>
      <c r="L19" s="36"/>
      <c r="M19" s="36"/>
      <c r="N19" s="36"/>
      <c r="O19" s="36"/>
      <c r="P19" s="36"/>
      <c r="R19" s="38">
        <f t="shared" si="3"/>
        <v>0</v>
      </c>
      <c r="S19" s="38">
        <f t="shared" si="4"/>
        <v>0</v>
      </c>
      <c r="T19" s="38">
        <f t="shared" si="5"/>
        <v>0</v>
      </c>
      <c r="U19" s="38">
        <f t="shared" si="6"/>
        <v>0</v>
      </c>
      <c r="V19" s="38">
        <f t="shared" si="7"/>
        <v>0</v>
      </c>
      <c r="W19" s="38">
        <f t="shared" si="8"/>
        <v>0</v>
      </c>
      <c r="X19" s="38">
        <f t="shared" si="9"/>
        <v>0</v>
      </c>
      <c r="Y19" s="38">
        <f t="shared" si="10"/>
        <v>0</v>
      </c>
      <c r="Z19" s="38">
        <f t="shared" si="11"/>
        <v>0</v>
      </c>
      <c r="AA19" s="38">
        <f t="shared" si="12"/>
        <v>0</v>
      </c>
      <c r="AB19" s="38">
        <f t="shared" si="13"/>
        <v>0</v>
      </c>
      <c r="AC19" s="38">
        <f t="shared" si="14"/>
        <v>0</v>
      </c>
    </row>
    <row r="20" spans="1:29" s="5" customFormat="1" x14ac:dyDescent="0.25">
      <c r="A20" s="4" t="str">
        <f>IF('Avanceret budget - hjælpeark'!D20="","",'Avanceret budget - hjælpeark'!D20)</f>
        <v/>
      </c>
      <c r="B20" s="9" t="str">
        <f>IF('Avanceret budget - hjælpeark'!E20="","",'Avanceret budget - hjælpeark'!E20)</f>
        <v/>
      </c>
      <c r="C20" s="37" t="str">
        <f t="shared" si="2"/>
        <v/>
      </c>
      <c r="E20" s="36"/>
      <c r="F20" s="36"/>
      <c r="G20" s="36"/>
      <c r="H20" s="36"/>
      <c r="I20" s="36"/>
      <c r="J20" s="36"/>
      <c r="K20" s="36"/>
      <c r="L20" s="36"/>
      <c r="M20" s="36"/>
      <c r="N20" s="36"/>
      <c r="O20" s="36"/>
      <c r="P20" s="36"/>
      <c r="R20" s="38">
        <f t="shared" si="3"/>
        <v>0</v>
      </c>
      <c r="S20" s="38">
        <f t="shared" si="4"/>
        <v>0</v>
      </c>
      <c r="T20" s="38">
        <f t="shared" si="5"/>
        <v>0</v>
      </c>
      <c r="U20" s="38">
        <f t="shared" si="6"/>
        <v>0</v>
      </c>
      <c r="V20" s="38">
        <f t="shared" si="7"/>
        <v>0</v>
      </c>
      <c r="W20" s="38">
        <f t="shared" si="8"/>
        <v>0</v>
      </c>
      <c r="X20" s="38">
        <f t="shared" si="9"/>
        <v>0</v>
      </c>
      <c r="Y20" s="38">
        <f t="shared" si="10"/>
        <v>0</v>
      </c>
      <c r="Z20" s="38">
        <f t="shared" si="11"/>
        <v>0</v>
      </c>
      <c r="AA20" s="38">
        <f t="shared" si="12"/>
        <v>0</v>
      </c>
      <c r="AB20" s="38">
        <f t="shared" si="13"/>
        <v>0</v>
      </c>
      <c r="AC20" s="38">
        <f t="shared" si="14"/>
        <v>0</v>
      </c>
    </row>
    <row r="21" spans="1:29" s="5" customFormat="1" x14ac:dyDescent="0.25">
      <c r="A21" s="4" t="str">
        <f>IF('Avanceret budget - hjælpeark'!D21="","",'Avanceret budget - hjælpeark'!D21)</f>
        <v/>
      </c>
      <c r="B21" s="9" t="str">
        <f>IF('Avanceret budget - hjælpeark'!E21="","",'Avanceret budget - hjælpeark'!E21)</f>
        <v/>
      </c>
      <c r="C21" s="37" t="str">
        <f t="shared" si="2"/>
        <v/>
      </c>
      <c r="E21" s="36"/>
      <c r="F21" s="36"/>
      <c r="G21" s="36"/>
      <c r="H21" s="36"/>
      <c r="I21" s="36"/>
      <c r="J21" s="36"/>
      <c r="K21" s="36"/>
      <c r="L21" s="36"/>
      <c r="M21" s="36"/>
      <c r="N21" s="36"/>
      <c r="O21" s="36"/>
      <c r="P21" s="36"/>
      <c r="R21" s="38">
        <f t="shared" si="3"/>
        <v>0</v>
      </c>
      <c r="S21" s="38">
        <f t="shared" si="4"/>
        <v>0</v>
      </c>
      <c r="T21" s="38">
        <f t="shared" si="5"/>
        <v>0</v>
      </c>
      <c r="U21" s="38">
        <f t="shared" si="6"/>
        <v>0</v>
      </c>
      <c r="V21" s="38">
        <f t="shared" si="7"/>
        <v>0</v>
      </c>
      <c r="W21" s="38">
        <f t="shared" si="8"/>
        <v>0</v>
      </c>
      <c r="X21" s="38">
        <f t="shared" si="9"/>
        <v>0</v>
      </c>
      <c r="Y21" s="38">
        <f t="shared" si="10"/>
        <v>0</v>
      </c>
      <c r="Z21" s="38">
        <f t="shared" si="11"/>
        <v>0</v>
      </c>
      <c r="AA21" s="38">
        <f t="shared" si="12"/>
        <v>0</v>
      </c>
      <c r="AB21" s="38">
        <f t="shared" si="13"/>
        <v>0</v>
      </c>
      <c r="AC21" s="38">
        <f t="shared" si="14"/>
        <v>0</v>
      </c>
    </row>
    <row r="22" spans="1:29" s="5" customFormat="1" x14ac:dyDescent="0.25">
      <c r="A22" s="4" t="str">
        <f>IF('Avanceret budget - hjælpeark'!D22="","",'Avanceret budget - hjælpeark'!D22)</f>
        <v/>
      </c>
      <c r="B22" s="9" t="str">
        <f>IF('Avanceret budget - hjælpeark'!E22="","",'Avanceret budget - hjælpeark'!E22)</f>
        <v/>
      </c>
      <c r="C22" s="37" t="str">
        <f t="shared" si="2"/>
        <v/>
      </c>
      <c r="E22" s="36"/>
      <c r="F22" s="36"/>
      <c r="G22" s="36"/>
      <c r="H22" s="36"/>
      <c r="I22" s="36"/>
      <c r="J22" s="36"/>
      <c r="K22" s="36"/>
      <c r="L22" s="36"/>
      <c r="M22" s="36"/>
      <c r="N22" s="36"/>
      <c r="O22" s="36"/>
      <c r="P22" s="36"/>
      <c r="R22" s="38">
        <f t="shared" si="3"/>
        <v>0</v>
      </c>
      <c r="S22" s="38">
        <f t="shared" si="4"/>
        <v>0</v>
      </c>
      <c r="T22" s="38">
        <f t="shared" si="5"/>
        <v>0</v>
      </c>
      <c r="U22" s="38">
        <f t="shared" si="6"/>
        <v>0</v>
      </c>
      <c r="V22" s="38">
        <f t="shared" si="7"/>
        <v>0</v>
      </c>
      <c r="W22" s="38">
        <f t="shared" si="8"/>
        <v>0</v>
      </c>
      <c r="X22" s="38">
        <f t="shared" si="9"/>
        <v>0</v>
      </c>
      <c r="Y22" s="38">
        <f t="shared" si="10"/>
        <v>0</v>
      </c>
      <c r="Z22" s="38">
        <f t="shared" si="11"/>
        <v>0</v>
      </c>
      <c r="AA22" s="38">
        <f t="shared" si="12"/>
        <v>0</v>
      </c>
      <c r="AB22" s="38">
        <f t="shared" si="13"/>
        <v>0</v>
      </c>
      <c r="AC22" s="38">
        <f t="shared" si="14"/>
        <v>0</v>
      </c>
    </row>
    <row r="23" spans="1:29" s="5" customFormat="1" x14ac:dyDescent="0.25">
      <c r="A23" s="4" t="str">
        <f>IF('Avanceret budget - hjælpeark'!D23="","",'Avanceret budget - hjælpeark'!D23)</f>
        <v/>
      </c>
      <c r="B23" s="9" t="str">
        <f>IF('Avanceret budget - hjælpeark'!E23="","",'Avanceret budget - hjælpeark'!E23)</f>
        <v/>
      </c>
      <c r="C23" s="37" t="str">
        <f t="shared" si="2"/>
        <v/>
      </c>
      <c r="E23" s="36"/>
      <c r="F23" s="36"/>
      <c r="G23" s="36"/>
      <c r="H23" s="36"/>
      <c r="I23" s="36"/>
      <c r="J23" s="36"/>
      <c r="K23" s="36"/>
      <c r="L23" s="36"/>
      <c r="M23" s="36"/>
      <c r="N23" s="36"/>
      <c r="O23" s="36"/>
      <c r="P23" s="36"/>
      <c r="R23" s="38">
        <f t="shared" si="3"/>
        <v>0</v>
      </c>
      <c r="S23" s="38">
        <f t="shared" si="4"/>
        <v>0</v>
      </c>
      <c r="T23" s="38">
        <f t="shared" si="5"/>
        <v>0</v>
      </c>
      <c r="U23" s="38">
        <f t="shared" si="6"/>
        <v>0</v>
      </c>
      <c r="V23" s="38">
        <f t="shared" si="7"/>
        <v>0</v>
      </c>
      <c r="W23" s="38">
        <f t="shared" si="8"/>
        <v>0</v>
      </c>
      <c r="X23" s="38">
        <f t="shared" si="9"/>
        <v>0</v>
      </c>
      <c r="Y23" s="38">
        <f t="shared" si="10"/>
        <v>0</v>
      </c>
      <c r="Z23" s="38">
        <f t="shared" si="11"/>
        <v>0</v>
      </c>
      <c r="AA23" s="38">
        <f t="shared" si="12"/>
        <v>0</v>
      </c>
      <c r="AB23" s="38">
        <f t="shared" si="13"/>
        <v>0</v>
      </c>
      <c r="AC23" s="38">
        <f t="shared" si="14"/>
        <v>0</v>
      </c>
    </row>
    <row r="24" spans="1:29" s="5" customFormat="1" x14ac:dyDescent="0.25">
      <c r="A24" s="4" t="str">
        <f>IF('Avanceret budget - hjælpeark'!D24="","",'Avanceret budget - hjælpeark'!D24)</f>
        <v/>
      </c>
      <c r="B24" s="9" t="str">
        <f>IF('Avanceret budget - hjælpeark'!E24="","",'Avanceret budget - hjælpeark'!E24)</f>
        <v/>
      </c>
      <c r="C24" s="37" t="str">
        <f t="shared" si="2"/>
        <v/>
      </c>
      <c r="E24" s="36"/>
      <c r="F24" s="36"/>
      <c r="G24" s="36"/>
      <c r="H24" s="36"/>
      <c r="I24" s="36"/>
      <c r="J24" s="36"/>
      <c r="K24" s="36"/>
      <c r="L24" s="36"/>
      <c r="M24" s="36"/>
      <c r="N24" s="36"/>
      <c r="O24" s="36"/>
      <c r="P24" s="36"/>
      <c r="R24" s="38">
        <f t="shared" si="3"/>
        <v>0</v>
      </c>
      <c r="S24" s="38">
        <f t="shared" si="4"/>
        <v>0</v>
      </c>
      <c r="T24" s="38">
        <f t="shared" si="5"/>
        <v>0</v>
      </c>
      <c r="U24" s="38">
        <f t="shared" si="6"/>
        <v>0</v>
      </c>
      <c r="V24" s="38">
        <f t="shared" si="7"/>
        <v>0</v>
      </c>
      <c r="W24" s="38">
        <f t="shared" si="8"/>
        <v>0</v>
      </c>
      <c r="X24" s="38">
        <f t="shared" si="9"/>
        <v>0</v>
      </c>
      <c r="Y24" s="38">
        <f t="shared" si="10"/>
        <v>0</v>
      </c>
      <c r="Z24" s="38">
        <f t="shared" si="11"/>
        <v>0</v>
      </c>
      <c r="AA24" s="38">
        <f t="shared" si="12"/>
        <v>0</v>
      </c>
      <c r="AB24" s="38">
        <f t="shared" si="13"/>
        <v>0</v>
      </c>
      <c r="AC24" s="38">
        <f t="shared" si="14"/>
        <v>0</v>
      </c>
    </row>
    <row r="25" spans="1:29" s="5" customFormat="1" x14ac:dyDescent="0.25">
      <c r="A25" s="4" t="str">
        <f>IF('Avanceret budget - hjælpeark'!D25="","",'Avanceret budget - hjælpeark'!D25)</f>
        <v/>
      </c>
      <c r="B25" s="9" t="str">
        <f>IF('Avanceret budget - hjælpeark'!E25="","",'Avanceret budget - hjælpeark'!E25)</f>
        <v/>
      </c>
      <c r="C25" s="37" t="str">
        <f t="shared" si="2"/>
        <v/>
      </c>
      <c r="E25" s="36"/>
      <c r="F25" s="36"/>
      <c r="G25" s="36"/>
      <c r="H25" s="36"/>
      <c r="I25" s="36"/>
      <c r="J25" s="36"/>
      <c r="K25" s="36"/>
      <c r="L25" s="36"/>
      <c r="M25" s="36"/>
      <c r="N25" s="36"/>
      <c r="O25" s="36"/>
      <c r="P25" s="36"/>
      <c r="R25" s="38">
        <f t="shared" si="3"/>
        <v>0</v>
      </c>
      <c r="S25" s="38">
        <f t="shared" si="4"/>
        <v>0</v>
      </c>
      <c r="T25" s="38">
        <f t="shared" si="5"/>
        <v>0</v>
      </c>
      <c r="U25" s="38">
        <f t="shared" si="6"/>
        <v>0</v>
      </c>
      <c r="V25" s="38">
        <f t="shared" si="7"/>
        <v>0</v>
      </c>
      <c r="W25" s="38">
        <f t="shared" si="8"/>
        <v>0</v>
      </c>
      <c r="X25" s="38">
        <f t="shared" si="9"/>
        <v>0</v>
      </c>
      <c r="Y25" s="38">
        <f t="shared" si="10"/>
        <v>0</v>
      </c>
      <c r="Z25" s="38">
        <f t="shared" si="11"/>
        <v>0</v>
      </c>
      <c r="AA25" s="38">
        <f t="shared" si="12"/>
        <v>0</v>
      </c>
      <c r="AB25" s="38">
        <f t="shared" si="13"/>
        <v>0</v>
      </c>
      <c r="AC25" s="38">
        <f t="shared" si="14"/>
        <v>0</v>
      </c>
    </row>
    <row r="26" spans="1:29" s="5" customFormat="1" x14ac:dyDescent="0.25">
      <c r="A26" s="4" t="str">
        <f>IF('Avanceret budget - hjælpeark'!D26="","",'Avanceret budget - hjælpeark'!D26)</f>
        <v/>
      </c>
      <c r="B26" s="9" t="str">
        <f>IF('Avanceret budget - hjælpeark'!E26="","",'Avanceret budget - hjælpeark'!E26)</f>
        <v/>
      </c>
      <c r="C26" s="37" t="str">
        <f t="shared" si="2"/>
        <v/>
      </c>
      <c r="E26" s="36"/>
      <c r="F26" s="36"/>
      <c r="G26" s="36"/>
      <c r="H26" s="36"/>
      <c r="I26" s="36"/>
      <c r="J26" s="36"/>
      <c r="K26" s="36"/>
      <c r="L26" s="36"/>
      <c r="M26" s="36"/>
      <c r="N26" s="36"/>
      <c r="O26" s="36"/>
      <c r="P26" s="36"/>
      <c r="R26" s="38">
        <f t="shared" si="3"/>
        <v>0</v>
      </c>
      <c r="S26" s="38">
        <f t="shared" si="4"/>
        <v>0</v>
      </c>
      <c r="T26" s="38">
        <f t="shared" si="5"/>
        <v>0</v>
      </c>
      <c r="U26" s="38">
        <f t="shared" si="6"/>
        <v>0</v>
      </c>
      <c r="V26" s="38">
        <f t="shared" si="7"/>
        <v>0</v>
      </c>
      <c r="W26" s="38">
        <f t="shared" si="8"/>
        <v>0</v>
      </c>
      <c r="X26" s="38">
        <f t="shared" si="9"/>
        <v>0</v>
      </c>
      <c r="Y26" s="38">
        <f t="shared" si="10"/>
        <v>0</v>
      </c>
      <c r="Z26" s="38">
        <f t="shared" si="11"/>
        <v>0</v>
      </c>
      <c r="AA26" s="38">
        <f t="shared" si="12"/>
        <v>0</v>
      </c>
      <c r="AB26" s="38">
        <f t="shared" si="13"/>
        <v>0</v>
      </c>
      <c r="AC26" s="38">
        <f t="shared" si="14"/>
        <v>0</v>
      </c>
    </row>
    <row r="27" spans="1:29" s="5" customFormat="1" x14ac:dyDescent="0.25">
      <c r="A27" s="4" t="str">
        <f>IF('Avanceret budget - hjælpeark'!D27="","",'Avanceret budget - hjælpeark'!D27)</f>
        <v/>
      </c>
      <c r="B27" s="9" t="str">
        <f>IF('Avanceret budget - hjælpeark'!E27="","",'Avanceret budget - hjælpeark'!E27)</f>
        <v/>
      </c>
      <c r="C27" s="37" t="str">
        <f t="shared" si="2"/>
        <v/>
      </c>
      <c r="E27" s="36"/>
      <c r="F27" s="36"/>
      <c r="G27" s="36"/>
      <c r="H27" s="36"/>
      <c r="I27" s="36"/>
      <c r="J27" s="36"/>
      <c r="K27" s="36"/>
      <c r="L27" s="36"/>
      <c r="M27" s="36"/>
      <c r="N27" s="36"/>
      <c r="O27" s="36"/>
      <c r="P27" s="36"/>
      <c r="R27" s="38">
        <f t="shared" si="3"/>
        <v>0</v>
      </c>
      <c r="S27" s="38">
        <f t="shared" si="4"/>
        <v>0</v>
      </c>
      <c r="T27" s="38">
        <f t="shared" si="5"/>
        <v>0</v>
      </c>
      <c r="U27" s="38">
        <f t="shared" si="6"/>
        <v>0</v>
      </c>
      <c r="V27" s="38">
        <f t="shared" si="7"/>
        <v>0</v>
      </c>
      <c r="W27" s="38">
        <f t="shared" si="8"/>
        <v>0</v>
      </c>
      <c r="X27" s="38">
        <f t="shared" si="9"/>
        <v>0</v>
      </c>
      <c r="Y27" s="38">
        <f t="shared" si="10"/>
        <v>0</v>
      </c>
      <c r="Z27" s="38">
        <f t="shared" si="11"/>
        <v>0</v>
      </c>
      <c r="AA27" s="38">
        <f t="shared" si="12"/>
        <v>0</v>
      </c>
      <c r="AB27" s="38">
        <f t="shared" si="13"/>
        <v>0</v>
      </c>
      <c r="AC27" s="38">
        <f t="shared" si="14"/>
        <v>0</v>
      </c>
    </row>
    <row r="28" spans="1:29" s="5" customFormat="1" x14ac:dyDescent="0.25">
      <c r="A28" s="4" t="str">
        <f>IF('Avanceret budget - hjælpeark'!D28="","",'Avanceret budget - hjælpeark'!D28)</f>
        <v/>
      </c>
      <c r="B28" s="9" t="str">
        <f>IF('Avanceret budget - hjælpeark'!E28="","",'Avanceret budget - hjælpeark'!E28)</f>
        <v/>
      </c>
      <c r="C28" s="37" t="str">
        <f t="shared" si="2"/>
        <v/>
      </c>
      <c r="E28" s="36"/>
      <c r="F28" s="36"/>
      <c r="G28" s="36"/>
      <c r="H28" s="36"/>
      <c r="I28" s="36"/>
      <c r="J28" s="36"/>
      <c r="K28" s="36"/>
      <c r="L28" s="36"/>
      <c r="M28" s="36"/>
      <c r="N28" s="36"/>
      <c r="O28" s="36"/>
      <c r="P28" s="36"/>
      <c r="R28" s="38">
        <f t="shared" si="3"/>
        <v>0</v>
      </c>
      <c r="S28" s="38">
        <f t="shared" si="4"/>
        <v>0</v>
      </c>
      <c r="T28" s="38">
        <f t="shared" si="5"/>
        <v>0</v>
      </c>
      <c r="U28" s="38">
        <f t="shared" si="6"/>
        <v>0</v>
      </c>
      <c r="V28" s="38">
        <f t="shared" si="7"/>
        <v>0</v>
      </c>
      <c r="W28" s="38">
        <f t="shared" si="8"/>
        <v>0</v>
      </c>
      <c r="X28" s="38">
        <f t="shared" si="9"/>
        <v>0</v>
      </c>
      <c r="Y28" s="38">
        <f t="shared" si="10"/>
        <v>0</v>
      </c>
      <c r="Z28" s="38">
        <f t="shared" si="11"/>
        <v>0</v>
      </c>
      <c r="AA28" s="38">
        <f t="shared" si="12"/>
        <v>0</v>
      </c>
      <c r="AB28" s="38">
        <f t="shared" si="13"/>
        <v>0</v>
      </c>
      <c r="AC28" s="38">
        <f t="shared" si="14"/>
        <v>0</v>
      </c>
    </row>
    <row r="29" spans="1:29" s="5" customFormat="1" x14ac:dyDescent="0.25">
      <c r="A29" s="4" t="str">
        <f>IF('Avanceret budget - hjælpeark'!D29="","",'Avanceret budget - hjælpeark'!D29)</f>
        <v/>
      </c>
      <c r="B29" s="9" t="str">
        <f>IF('Avanceret budget - hjælpeark'!E29="","",'Avanceret budget - hjælpeark'!E29)</f>
        <v/>
      </c>
      <c r="C29" s="37" t="str">
        <f t="shared" si="2"/>
        <v/>
      </c>
      <c r="E29" s="36"/>
      <c r="F29" s="36"/>
      <c r="G29" s="36"/>
      <c r="H29" s="36"/>
      <c r="I29" s="36"/>
      <c r="J29" s="36"/>
      <c r="K29" s="36"/>
      <c r="L29" s="36"/>
      <c r="M29" s="36"/>
      <c r="N29" s="36"/>
      <c r="O29" s="36"/>
      <c r="P29" s="36"/>
      <c r="R29" s="38">
        <f t="shared" si="3"/>
        <v>0</v>
      </c>
      <c r="S29" s="38">
        <f t="shared" si="4"/>
        <v>0</v>
      </c>
      <c r="T29" s="38">
        <f t="shared" si="5"/>
        <v>0</v>
      </c>
      <c r="U29" s="38">
        <f t="shared" si="6"/>
        <v>0</v>
      </c>
      <c r="V29" s="38">
        <f t="shared" si="7"/>
        <v>0</v>
      </c>
      <c r="W29" s="38">
        <f t="shared" si="8"/>
        <v>0</v>
      </c>
      <c r="X29" s="38">
        <f t="shared" si="9"/>
        <v>0</v>
      </c>
      <c r="Y29" s="38">
        <f t="shared" si="10"/>
        <v>0</v>
      </c>
      <c r="Z29" s="38">
        <f t="shared" si="11"/>
        <v>0</v>
      </c>
      <c r="AA29" s="38">
        <f t="shared" si="12"/>
        <v>0</v>
      </c>
      <c r="AB29" s="38">
        <f t="shared" si="13"/>
        <v>0</v>
      </c>
      <c r="AC29" s="38">
        <f t="shared" si="14"/>
        <v>0</v>
      </c>
    </row>
    <row r="30" spans="1:29" s="5" customFormat="1" x14ac:dyDescent="0.25">
      <c r="A30" s="4" t="str">
        <f>IF('Avanceret budget - hjælpeark'!D30="","",'Avanceret budget - hjælpeark'!D30)</f>
        <v/>
      </c>
      <c r="B30" s="9" t="str">
        <f>IF('Avanceret budget - hjælpeark'!E30="","",'Avanceret budget - hjælpeark'!E30)</f>
        <v/>
      </c>
      <c r="C30" s="37" t="str">
        <f t="shared" si="2"/>
        <v/>
      </c>
      <c r="E30" s="36"/>
      <c r="F30" s="36"/>
      <c r="G30" s="36"/>
      <c r="H30" s="36"/>
      <c r="I30" s="36"/>
      <c r="J30" s="36"/>
      <c r="K30" s="36"/>
      <c r="L30" s="36"/>
      <c r="M30" s="36"/>
      <c r="N30" s="36"/>
      <c r="O30" s="36"/>
      <c r="P30" s="36"/>
      <c r="R30" s="38">
        <f t="shared" si="3"/>
        <v>0</v>
      </c>
      <c r="S30" s="38">
        <f t="shared" si="4"/>
        <v>0</v>
      </c>
      <c r="T30" s="38">
        <f t="shared" si="5"/>
        <v>0</v>
      </c>
      <c r="U30" s="38">
        <f t="shared" si="6"/>
        <v>0</v>
      </c>
      <c r="V30" s="38">
        <f t="shared" si="7"/>
        <v>0</v>
      </c>
      <c r="W30" s="38">
        <f t="shared" si="8"/>
        <v>0</v>
      </c>
      <c r="X30" s="38">
        <f t="shared" si="9"/>
        <v>0</v>
      </c>
      <c r="Y30" s="38">
        <f t="shared" si="10"/>
        <v>0</v>
      </c>
      <c r="Z30" s="38">
        <f t="shared" si="11"/>
        <v>0</v>
      </c>
      <c r="AA30" s="38">
        <f t="shared" si="12"/>
        <v>0</v>
      </c>
      <c r="AB30" s="38">
        <f t="shared" si="13"/>
        <v>0</v>
      </c>
      <c r="AC30" s="38">
        <f t="shared" si="14"/>
        <v>0</v>
      </c>
    </row>
    <row r="31" spans="1:29" s="5" customFormat="1" x14ac:dyDescent="0.25">
      <c r="A31" s="4" t="str">
        <f>IF('Avanceret budget - hjælpeark'!D31="","",'Avanceret budget - hjælpeark'!D31)</f>
        <v/>
      </c>
      <c r="B31" s="9" t="str">
        <f>IF('Avanceret budget - hjælpeark'!E31="","",'Avanceret budget - hjælpeark'!E31)</f>
        <v/>
      </c>
      <c r="C31" s="37" t="str">
        <f t="shared" si="2"/>
        <v/>
      </c>
      <c r="E31" s="36"/>
      <c r="F31" s="36"/>
      <c r="G31" s="36"/>
      <c r="H31" s="36"/>
      <c r="I31" s="36"/>
      <c r="J31" s="36"/>
      <c r="K31" s="36"/>
      <c r="L31" s="36"/>
      <c r="M31" s="36"/>
      <c r="N31" s="36"/>
      <c r="O31" s="36"/>
      <c r="P31" s="36"/>
      <c r="R31" s="38">
        <f t="shared" si="3"/>
        <v>0</v>
      </c>
      <c r="S31" s="38">
        <f t="shared" si="4"/>
        <v>0</v>
      </c>
      <c r="T31" s="38">
        <f t="shared" si="5"/>
        <v>0</v>
      </c>
      <c r="U31" s="38">
        <f t="shared" si="6"/>
        <v>0</v>
      </c>
      <c r="V31" s="38">
        <f t="shared" si="7"/>
        <v>0</v>
      </c>
      <c r="W31" s="38">
        <f t="shared" si="8"/>
        <v>0</v>
      </c>
      <c r="X31" s="38">
        <f t="shared" si="9"/>
        <v>0</v>
      </c>
      <c r="Y31" s="38">
        <f t="shared" si="10"/>
        <v>0</v>
      </c>
      <c r="Z31" s="38">
        <f t="shared" si="11"/>
        <v>0</v>
      </c>
      <c r="AA31" s="38">
        <f t="shared" si="12"/>
        <v>0</v>
      </c>
      <c r="AB31" s="38">
        <f t="shared" si="13"/>
        <v>0</v>
      </c>
      <c r="AC31" s="38">
        <f t="shared" si="14"/>
        <v>0</v>
      </c>
    </row>
    <row r="32" spans="1:29" s="5" customFormat="1" x14ac:dyDescent="0.25">
      <c r="A32" s="4" t="str">
        <f>IF('Avanceret budget - hjælpeark'!D32="","",'Avanceret budget - hjælpeark'!D32)</f>
        <v/>
      </c>
      <c r="B32" s="9" t="str">
        <f>IF('Avanceret budget - hjælpeark'!E32="","",'Avanceret budget - hjælpeark'!E32)</f>
        <v/>
      </c>
      <c r="C32" s="37" t="str">
        <f t="shared" si="2"/>
        <v/>
      </c>
      <c r="E32" s="36"/>
      <c r="F32" s="36"/>
      <c r="G32" s="36"/>
      <c r="H32" s="36"/>
      <c r="I32" s="36"/>
      <c r="J32" s="36"/>
      <c r="K32" s="36"/>
      <c r="L32" s="36"/>
      <c r="M32" s="36"/>
      <c r="N32" s="36"/>
      <c r="O32" s="36"/>
      <c r="P32" s="36"/>
      <c r="R32" s="38">
        <f t="shared" si="3"/>
        <v>0</v>
      </c>
      <c r="S32" s="38">
        <f t="shared" si="4"/>
        <v>0</v>
      </c>
      <c r="T32" s="38">
        <f t="shared" si="5"/>
        <v>0</v>
      </c>
      <c r="U32" s="38">
        <f t="shared" si="6"/>
        <v>0</v>
      </c>
      <c r="V32" s="38">
        <f t="shared" si="7"/>
        <v>0</v>
      </c>
      <c r="W32" s="38">
        <f t="shared" si="8"/>
        <v>0</v>
      </c>
      <c r="X32" s="38">
        <f t="shared" si="9"/>
        <v>0</v>
      </c>
      <c r="Y32" s="38">
        <f t="shared" si="10"/>
        <v>0</v>
      </c>
      <c r="Z32" s="38">
        <f t="shared" si="11"/>
        <v>0</v>
      </c>
      <c r="AA32" s="38">
        <f t="shared" si="12"/>
        <v>0</v>
      </c>
      <c r="AB32" s="38">
        <f t="shared" si="13"/>
        <v>0</v>
      </c>
      <c r="AC32" s="38">
        <f t="shared" si="14"/>
        <v>0</v>
      </c>
    </row>
    <row r="33" spans="5:29" s="44" customFormat="1" ht="15.75" x14ac:dyDescent="0.25">
      <c r="E33" s="43"/>
      <c r="F33" s="43"/>
      <c r="G33" s="43"/>
      <c r="H33" s="43"/>
      <c r="I33" s="43"/>
      <c r="J33" s="43"/>
      <c r="K33" s="43"/>
      <c r="L33" s="43"/>
      <c r="M33" s="43"/>
      <c r="N33" s="43"/>
      <c r="O33" s="43"/>
      <c r="P33" s="43"/>
    </row>
    <row r="34" spans="5:29" s="39" customFormat="1" ht="15.75" x14ac:dyDescent="0.25">
      <c r="M34" s="49" t="s">
        <v>74</v>
      </c>
      <c r="N34" s="49"/>
      <c r="O34" s="49"/>
      <c r="P34" s="49"/>
      <c r="Q34" s="49"/>
      <c r="R34" s="40">
        <f>SUM(R3:R32)</f>
        <v>-1600</v>
      </c>
      <c r="S34" s="40">
        <f t="shared" ref="S34:AC34" si="15">SUM(S3:S32)</f>
        <v>1600</v>
      </c>
      <c r="T34" s="40">
        <f t="shared" si="15"/>
        <v>-2350</v>
      </c>
      <c r="U34" s="40">
        <f t="shared" si="15"/>
        <v>1050</v>
      </c>
      <c r="V34" s="40">
        <f t="shared" si="15"/>
        <v>1300</v>
      </c>
      <c r="W34" s="40">
        <f t="shared" si="15"/>
        <v>330</v>
      </c>
      <c r="X34" s="40">
        <f t="shared" si="15"/>
        <v>2330</v>
      </c>
      <c r="Y34" s="40">
        <f t="shared" si="15"/>
        <v>18580</v>
      </c>
      <c r="Z34" s="40">
        <f t="shared" si="15"/>
        <v>-4570</v>
      </c>
      <c r="AA34" s="40">
        <f t="shared" si="15"/>
        <v>8705</v>
      </c>
      <c r="AB34" s="40">
        <f t="shared" si="15"/>
        <v>-21970</v>
      </c>
      <c r="AC34" s="40">
        <f t="shared" si="15"/>
        <v>-1855</v>
      </c>
    </row>
    <row r="35" spans="5:29" s="44" customFormat="1" ht="15.75" x14ac:dyDescent="0.25">
      <c r="E35" s="43"/>
      <c r="F35" s="43"/>
      <c r="G35" s="43"/>
      <c r="H35" s="43"/>
      <c r="I35" s="43"/>
      <c r="J35" s="43"/>
      <c r="K35" s="43"/>
      <c r="L35" s="43"/>
      <c r="M35" s="43"/>
      <c r="N35" s="43"/>
      <c r="O35" s="43"/>
      <c r="P35" s="43"/>
    </row>
    <row r="36" spans="5:29" s="44" customFormat="1" ht="15.75" x14ac:dyDescent="0.25">
      <c r="E36" s="43"/>
      <c r="F36" s="43"/>
      <c r="G36" s="43"/>
      <c r="H36" s="43"/>
      <c r="I36" s="43"/>
      <c r="J36" s="43"/>
      <c r="K36" s="43"/>
      <c r="L36" s="43"/>
      <c r="M36" s="49" t="s">
        <v>75</v>
      </c>
      <c r="N36" s="49"/>
      <c r="O36" s="49"/>
      <c r="P36" s="49"/>
      <c r="Q36" s="49"/>
      <c r="R36" s="40">
        <f>R34</f>
        <v>-1600</v>
      </c>
      <c r="S36" s="40">
        <f>R36+S34</f>
        <v>0</v>
      </c>
      <c r="T36" s="40">
        <f t="shared" ref="T36:AC36" si="16">S36+T34</f>
        <v>-2350</v>
      </c>
      <c r="U36" s="40">
        <f t="shared" si="16"/>
        <v>-1300</v>
      </c>
      <c r="V36" s="40">
        <f t="shared" si="16"/>
        <v>0</v>
      </c>
      <c r="W36" s="40">
        <f t="shared" si="16"/>
        <v>330</v>
      </c>
      <c r="X36" s="40">
        <f t="shared" si="16"/>
        <v>2660</v>
      </c>
      <c r="Y36" s="40">
        <f t="shared" si="16"/>
        <v>21240</v>
      </c>
      <c r="Z36" s="40">
        <f t="shared" si="16"/>
        <v>16670</v>
      </c>
      <c r="AA36" s="40">
        <f t="shared" si="16"/>
        <v>25375</v>
      </c>
      <c r="AB36" s="40">
        <f t="shared" si="16"/>
        <v>3405</v>
      </c>
      <c r="AC36" s="40">
        <f t="shared" si="16"/>
        <v>1550</v>
      </c>
    </row>
  </sheetData>
  <mergeCells count="3">
    <mergeCell ref="A1:AC1"/>
    <mergeCell ref="M34:Q34"/>
    <mergeCell ref="M36:Q36"/>
  </mergeCells>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iconSet" priority="1" id="{FDD3CB12-3361-4D95-B859-42694F1346E8}">
            <x14:iconSet custom="1">
              <x14:cfvo type="percent">
                <xm:f>0</xm:f>
              </x14:cfvo>
              <x14:cfvo type="num">
                <xm:f>0.99990000000000001</xm:f>
              </x14:cfvo>
              <x14:cfvo type="num" gte="0">
                <xm:f>1.0001</xm:f>
              </x14:cfvo>
              <x14:cfIcon iconSet="3ArrowsGray" iconId="0"/>
              <x14:cfIcon iconSet="3TrafficLights1" iconId="2"/>
              <x14:cfIcon iconSet="3ArrowsGray" iconId="2"/>
            </x14:iconSet>
          </x14:cfRule>
          <xm:sqref>C3:C32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9FBC-7D65-4F81-A424-EA6C67D929E2}">
  <dimension ref="A1:E34"/>
  <sheetViews>
    <sheetView workbookViewId="0">
      <selection activeCell="D22" sqref="D22"/>
    </sheetView>
  </sheetViews>
  <sheetFormatPr defaultRowHeight="15" x14ac:dyDescent="0.25"/>
  <cols>
    <col min="1" max="1" width="36" style="5" bestFit="1" customWidth="1"/>
    <col min="2" max="2" width="9.42578125" style="5" bestFit="1" customWidth="1"/>
    <col min="3" max="3" width="28.42578125" style="5" bestFit="1" customWidth="1"/>
    <col min="4" max="4" width="26.42578125" style="5" bestFit="1" customWidth="1"/>
    <col min="5" max="5" width="30.42578125" style="5" customWidth="1"/>
    <col min="6" max="16384" width="9.140625" style="5"/>
  </cols>
  <sheetData>
    <row r="1" spans="1:5" ht="134.25" customHeight="1" x14ac:dyDescent="0.25">
      <c r="A1" s="50" t="s">
        <v>44</v>
      </c>
      <c r="B1" s="50"/>
      <c r="C1" s="50"/>
      <c r="D1" s="50"/>
    </row>
    <row r="2" spans="1:5" s="30" customFormat="1" ht="18.75" x14ac:dyDescent="0.3">
      <c r="A2" s="30" t="s">
        <v>45</v>
      </c>
      <c r="B2" s="30" t="s">
        <v>4</v>
      </c>
      <c r="C2" s="30" t="s">
        <v>46</v>
      </c>
      <c r="D2" s="30" t="s">
        <v>47</v>
      </c>
      <c r="E2" s="30" t="s">
        <v>4</v>
      </c>
    </row>
    <row r="3" spans="1:5" s="6" customFormat="1" x14ac:dyDescent="0.25">
      <c r="A3" s="31" t="str">
        <f>IF('Avanceret budget'!B4="","",'Avanceret budget'!B4)</f>
        <v>Billetsalg - early bird</v>
      </c>
      <c r="B3" s="31">
        <f>IF('Avanceret budget'!F4="","",'Avanceret budget'!F4)</f>
        <v>3000</v>
      </c>
      <c r="C3" s="31">
        <f>IF(A3="","",MAX(C$2:C2)+1)</f>
        <v>1</v>
      </c>
      <c r="D3" s="31" t="str">
        <f>IFERROR(INDEX($A$3:$A$32,MATCH(ROW()-ROW($D$2),$C$3:$C$32,0)),"")</f>
        <v>Billetsalg - early bird</v>
      </c>
      <c r="E3" s="31">
        <f>IFERROR(INDEX($B$3:$B$32,MATCH(ROW()-ROW($E$2),$C$3:$C$32,0)),"")</f>
        <v>3000</v>
      </c>
    </row>
    <row r="4" spans="1:5" s="6" customFormat="1" x14ac:dyDescent="0.25">
      <c r="A4" s="31" t="str">
        <f>IF('Avanceret budget'!B5="","",'Avanceret budget'!B5)</f>
        <v>Billetsalg - normal</v>
      </c>
      <c r="B4" s="31">
        <f>IF('Avanceret budget'!F5="","",'Avanceret budget'!F5)</f>
        <v>30000</v>
      </c>
      <c r="C4" s="31">
        <f>IF(A4="","",MAX(C$2:C3)+1)</f>
        <v>2</v>
      </c>
      <c r="D4" s="31" t="str">
        <f t="shared" ref="D4:D32" si="0">IFERROR(INDEX($A$3:$A$32,MATCH(ROW()-ROW($D$2),$C$3:$C$32,0)),"")</f>
        <v>Billetsalg - normal</v>
      </c>
      <c r="E4" s="31">
        <f t="shared" ref="E4:E32" si="1">IFERROR(INDEX($B$3:$B$32,MATCH(ROW()-ROW($E$2),$C$3:$C$32,0)),"")</f>
        <v>30000</v>
      </c>
    </row>
    <row r="5" spans="1:5" s="6" customFormat="1" x14ac:dyDescent="0.25">
      <c r="A5" s="31" t="str">
        <f>IF('Avanceret budget'!B6="","",'Avanceret budget'!B6)</f>
        <v>Billetsalg - late bird</v>
      </c>
      <c r="B5" s="31">
        <f>IF('Avanceret budget'!F6="","",'Avanceret budget'!F6)</f>
        <v>15000</v>
      </c>
      <c r="C5" s="31">
        <f>IF(A5="","",MAX(C$2:C4)+1)</f>
        <v>3</v>
      </c>
      <c r="D5" s="31" t="str">
        <f t="shared" si="0"/>
        <v>Billetsalg - late bird</v>
      </c>
      <c r="E5" s="31">
        <f t="shared" si="1"/>
        <v>15000</v>
      </c>
    </row>
    <row r="6" spans="1:5" s="6" customFormat="1" x14ac:dyDescent="0.25">
      <c r="A6" s="31" t="str">
        <f>IF('Avanceret budget'!B7="","",'Avanceret budget'!B7)</f>
        <v>Tilskud fra Orkerne Kommer</v>
      </c>
      <c r="B6" s="31">
        <f>IF('Avanceret budget'!F7="","",'Avanceret budget'!F7)</f>
        <v>12000</v>
      </c>
      <c r="C6" s="31">
        <f>IF(A6="","",MAX(C$2:C5)+1)</f>
        <v>4</v>
      </c>
      <c r="D6" s="31" t="str">
        <f t="shared" si="0"/>
        <v>Tilskud fra Orkerne Kommer</v>
      </c>
      <c r="E6" s="31">
        <f t="shared" si="1"/>
        <v>12000</v>
      </c>
    </row>
    <row r="7" spans="1:5" s="6" customFormat="1" x14ac:dyDescent="0.25">
      <c r="A7" s="31" t="str">
        <f>IF('Avanceret budget'!B8="","",'Avanceret budget'!B8)</f>
        <v>Salg til efterfest</v>
      </c>
      <c r="B7" s="31">
        <f>IF('Avanceret budget'!F8="","",'Avanceret budget'!F8)</f>
        <v>7000</v>
      </c>
      <c r="C7" s="31">
        <f>IF(A7="","",MAX(C$2:C6)+1)</f>
        <v>5</v>
      </c>
      <c r="D7" s="31" t="str">
        <f t="shared" si="0"/>
        <v>Salg til efterfest</v>
      </c>
      <c r="E7" s="31">
        <f t="shared" si="1"/>
        <v>7000</v>
      </c>
    </row>
    <row r="8" spans="1:5" s="6" customFormat="1" x14ac:dyDescent="0.25">
      <c r="A8" s="31" t="str">
        <f>IF('Avanceret budget'!B9="","",'Avanceret budget'!B9)</f>
        <v/>
      </c>
      <c r="B8" s="31">
        <f>IF('Avanceret budget'!F9="","",'Avanceret budget'!F9)</f>
        <v>0</v>
      </c>
      <c r="C8" s="31" t="str">
        <f>IF(A8="","",MAX(C$2:C7)+1)</f>
        <v/>
      </c>
      <c r="D8" s="31" t="str">
        <f t="shared" si="0"/>
        <v>Mad - spillere</v>
      </c>
      <c r="E8" s="31">
        <f t="shared" si="1"/>
        <v>-27500</v>
      </c>
    </row>
    <row r="9" spans="1:5" s="6" customFormat="1" x14ac:dyDescent="0.25">
      <c r="A9" s="31" t="str">
        <f>IF('Avanceret budget'!B10="","",'Avanceret budget'!B10)</f>
        <v/>
      </c>
      <c r="B9" s="31">
        <f>IF('Avanceret budget'!F10="","",'Avanceret budget'!F10)</f>
        <v>0</v>
      </c>
      <c r="C9" s="31" t="str">
        <f>IF(A9="","",MAX(C$2:C8)+1)</f>
        <v/>
      </c>
      <c r="D9" s="31" t="str">
        <f t="shared" si="0"/>
        <v>Mad - hjælpere</v>
      </c>
      <c r="E9" s="31">
        <f t="shared" si="1"/>
        <v>-3000</v>
      </c>
    </row>
    <row r="10" spans="1:5" s="6" customFormat="1" x14ac:dyDescent="0.25">
      <c r="A10" s="31" t="str">
        <f>IF('Avanceret budget'!B11="","",'Avanceret budget'!B11)</f>
        <v/>
      </c>
      <c r="B10" s="31">
        <f>IF('Avanceret budget'!F11="","",'Avanceret budget'!F11)</f>
        <v>0</v>
      </c>
      <c r="C10" s="31" t="str">
        <f>IF(A10="","",MAX(C$2:C9)+1)</f>
        <v/>
      </c>
      <c r="D10" s="31" t="str">
        <f t="shared" si="0"/>
        <v>Benzin</v>
      </c>
      <c r="E10" s="31">
        <f t="shared" si="1"/>
        <v>-1500</v>
      </c>
    </row>
    <row r="11" spans="1:5" s="6" customFormat="1" x14ac:dyDescent="0.25">
      <c r="A11" s="31" t="str">
        <f>IF('Avanceret budget'!B12="","",'Avanceret budget'!B12)</f>
        <v/>
      </c>
      <c r="B11" s="31">
        <f>IF('Avanceret budget'!F12="","",'Avanceret budget'!F12)</f>
        <v>0</v>
      </c>
      <c r="C11" s="31" t="str">
        <f>IF(A11="","",MAX(C$2:C10)+1)</f>
        <v/>
      </c>
      <c r="D11" s="31" t="str">
        <f t="shared" si="0"/>
        <v>Varevogn</v>
      </c>
      <c r="E11" s="31">
        <f t="shared" si="1"/>
        <v>-2500</v>
      </c>
    </row>
    <row r="12" spans="1:5" s="6" customFormat="1" x14ac:dyDescent="0.25">
      <c r="A12" s="31" t="str">
        <f>IF('Avanceret budget'!B13="","",'Avanceret budget'!B13)</f>
        <v/>
      </c>
      <c r="B12" s="31">
        <f>IF('Avanceret budget'!F13="","",'Avanceret budget'!F13)</f>
        <v>0</v>
      </c>
      <c r="C12" s="31" t="str">
        <f>IF(A12="","",MAX(C$2:C11)+1)</f>
        <v/>
      </c>
      <c r="D12" s="31" t="str">
        <f t="shared" si="0"/>
        <v>Monsterdragter</v>
      </c>
      <c r="E12" s="31">
        <f t="shared" si="1"/>
        <v>-4000</v>
      </c>
    </row>
    <row r="13" spans="1:5" s="6" customFormat="1" x14ac:dyDescent="0.25">
      <c r="A13" s="31" t="str">
        <f>IF('Avanceret budget'!B18="","",'Avanceret budget'!B18)</f>
        <v>Mad - spillere</v>
      </c>
      <c r="B13" s="31">
        <f>IF('Avanceret budget'!F18="","",'Avanceret budget'!F18)</f>
        <v>-27500</v>
      </c>
      <c r="C13" s="31">
        <f>IF(A13="","",MAX(C$2:C12)+1)</f>
        <v>6</v>
      </c>
      <c r="D13" s="31" t="str">
        <f t="shared" si="0"/>
        <v>Leje af location</v>
      </c>
      <c r="E13" s="31">
        <f t="shared" si="1"/>
        <v>-10000</v>
      </c>
    </row>
    <row r="14" spans="1:5" s="6" customFormat="1" x14ac:dyDescent="0.25">
      <c r="A14" s="31" t="str">
        <f>IF('Avanceret budget'!B19="","",'Avanceret budget'!B19)</f>
        <v>Mad - hjælpere</v>
      </c>
      <c r="B14" s="31">
        <f>IF('Avanceret budget'!F19="","",'Avanceret budget'!F19)</f>
        <v>-3000</v>
      </c>
      <c r="C14" s="31">
        <f>IF(A14="","",MAX(C$2:C13)+1)</f>
        <v>7</v>
      </c>
      <c r="D14" s="31" t="str">
        <f t="shared" si="0"/>
        <v>Mødeudgifter</v>
      </c>
      <c r="E14" s="31">
        <f t="shared" si="1"/>
        <v>-2500</v>
      </c>
    </row>
    <row r="15" spans="1:5" s="6" customFormat="1" x14ac:dyDescent="0.25">
      <c r="A15" s="31" t="str">
        <f>IF('Avanceret budget'!B20="","",'Avanceret budget'!B20)</f>
        <v>Benzin</v>
      </c>
      <c r="B15" s="31">
        <f>IF('Avanceret budget'!F20="","",'Avanceret budget'!F20)</f>
        <v>-1500</v>
      </c>
      <c r="C15" s="31">
        <f>IF(A15="","",MAX(C$2:C14)+1)</f>
        <v>8</v>
      </c>
      <c r="D15" s="31" t="str">
        <f t="shared" si="0"/>
        <v>Indkøb til efterfest</v>
      </c>
      <c r="E15" s="31">
        <f t="shared" si="1"/>
        <v>-4000</v>
      </c>
    </row>
    <row r="16" spans="1:5" s="6" customFormat="1" x14ac:dyDescent="0.25">
      <c r="A16" s="31" t="str">
        <f>IF('Avanceret budget'!B21="","",'Avanceret budget'!B21)</f>
        <v>Varevogn</v>
      </c>
      <c r="B16" s="31">
        <f>IF('Avanceret budget'!F21="","",'Avanceret budget'!F21)</f>
        <v>-2500</v>
      </c>
      <c r="C16" s="31">
        <f>IF(A16="","",MAX(C$2:C15)+1)</f>
        <v>9</v>
      </c>
      <c r="D16" s="31" t="str">
        <f t="shared" si="0"/>
        <v>Leje af toiletter</v>
      </c>
      <c r="E16" s="31">
        <f t="shared" si="1"/>
        <v>-3000</v>
      </c>
    </row>
    <row r="17" spans="1:5" s="6" customFormat="1" x14ac:dyDescent="0.25">
      <c r="A17" s="31" t="str">
        <f>IF('Avanceret budget'!B22="","",'Avanceret budget'!B22)</f>
        <v>Monsterdragter</v>
      </c>
      <c r="B17" s="31">
        <f>IF('Avanceret budget'!F22="","",'Avanceret budget'!F22)</f>
        <v>-4000</v>
      </c>
      <c r="C17" s="31">
        <f>IF(A17="","",MAX(C$2:C16)+1)</f>
        <v>10</v>
      </c>
      <c r="D17" s="31" t="str">
        <f t="shared" si="0"/>
        <v>Affaldshåndtering</v>
      </c>
      <c r="E17" s="31">
        <f t="shared" si="1"/>
        <v>-750</v>
      </c>
    </row>
    <row r="18" spans="1:5" s="6" customFormat="1" x14ac:dyDescent="0.25">
      <c r="A18" s="31" t="str">
        <f>IF('Avanceret budget'!B23="","",'Avanceret budget'!B23)</f>
        <v>Leje af location</v>
      </c>
      <c r="B18" s="31">
        <f>IF('Avanceret budget'!F23="","",'Avanceret budget'!F23)</f>
        <v>-10000</v>
      </c>
      <c r="C18" s="31">
        <f>IF(A18="","",MAX(C$2:C17)+1)</f>
        <v>11</v>
      </c>
      <c r="D18" s="31" t="str">
        <f t="shared" si="0"/>
        <v>Uforudsete udgifter</v>
      </c>
      <c r="E18" s="31">
        <f t="shared" si="1"/>
        <v>-6700</v>
      </c>
    </row>
    <row r="19" spans="1:5" s="6" customFormat="1" x14ac:dyDescent="0.25">
      <c r="A19" s="31" t="str">
        <f>IF('Avanceret budget'!B24="","",'Avanceret budget'!B24)</f>
        <v>Mødeudgifter</v>
      </c>
      <c r="B19" s="31">
        <f>IF('Avanceret budget'!F24="","",'Avanceret budget'!F24)</f>
        <v>-2500</v>
      </c>
      <c r="C19" s="31">
        <f>IF(A19="","",MAX(C$2:C18)+1)</f>
        <v>12</v>
      </c>
      <c r="D19" s="31" t="str">
        <f t="shared" si="0"/>
        <v/>
      </c>
      <c r="E19" s="31" t="str">
        <f t="shared" si="1"/>
        <v/>
      </c>
    </row>
    <row r="20" spans="1:5" s="6" customFormat="1" x14ac:dyDescent="0.25">
      <c r="A20" s="31" t="str">
        <f>IF('Avanceret budget'!B25="","",'Avanceret budget'!B25)</f>
        <v>Indkøb til efterfest</v>
      </c>
      <c r="B20" s="31">
        <f>IF('Avanceret budget'!F25="","",'Avanceret budget'!F25)</f>
        <v>-4000</v>
      </c>
      <c r="C20" s="31">
        <f>IF(A20="","",MAX(C$2:C19)+1)</f>
        <v>13</v>
      </c>
      <c r="D20" s="31" t="str">
        <f t="shared" si="0"/>
        <v/>
      </c>
      <c r="E20" s="31" t="str">
        <f t="shared" si="1"/>
        <v/>
      </c>
    </row>
    <row r="21" spans="1:5" s="6" customFormat="1" x14ac:dyDescent="0.25">
      <c r="A21" s="31" t="str">
        <f>IF('Avanceret budget'!B26="","",'Avanceret budget'!B26)</f>
        <v>Leje af toiletter</v>
      </c>
      <c r="B21" s="31">
        <f>IF('Avanceret budget'!F26="","",'Avanceret budget'!F26)</f>
        <v>-3000</v>
      </c>
      <c r="C21" s="31">
        <f>IF(A21="","",MAX(C$2:C20)+1)</f>
        <v>14</v>
      </c>
      <c r="D21" s="31" t="str">
        <f t="shared" si="0"/>
        <v/>
      </c>
      <c r="E21" s="31" t="str">
        <f t="shared" si="1"/>
        <v/>
      </c>
    </row>
    <row r="22" spans="1:5" s="6" customFormat="1" x14ac:dyDescent="0.25">
      <c r="A22" s="31" t="str">
        <f>IF('Avanceret budget'!B27="","",'Avanceret budget'!B27)</f>
        <v>Affaldshåndtering</v>
      </c>
      <c r="B22" s="31">
        <f>IF('Avanceret budget'!F27="","",'Avanceret budget'!F27)</f>
        <v>-750</v>
      </c>
      <c r="C22" s="31">
        <f>IF(A22="","",MAX(C$2:C21)+1)</f>
        <v>15</v>
      </c>
      <c r="D22" s="31" t="str">
        <f t="shared" si="0"/>
        <v/>
      </c>
      <c r="E22" s="31" t="str">
        <f t="shared" si="1"/>
        <v/>
      </c>
    </row>
    <row r="23" spans="1:5" s="6" customFormat="1" x14ac:dyDescent="0.25">
      <c r="A23" s="31" t="str">
        <f>IF('Avanceret budget'!B28="","",'Avanceret budget'!B28)</f>
        <v>Uforudsete udgifter</v>
      </c>
      <c r="B23" s="31">
        <f>IF('Avanceret budget'!F28="","",'Avanceret budget'!F28)</f>
        <v>-6700</v>
      </c>
      <c r="C23" s="31">
        <f>IF(A23="","",MAX(C$2:C22)+1)</f>
        <v>16</v>
      </c>
      <c r="D23" s="31" t="str">
        <f t="shared" si="0"/>
        <v/>
      </c>
      <c r="E23" s="31" t="str">
        <f t="shared" si="1"/>
        <v/>
      </c>
    </row>
    <row r="24" spans="1:5" s="6" customFormat="1" x14ac:dyDescent="0.25">
      <c r="A24" s="31" t="str">
        <f>IF('Avanceret budget'!B29="","",'Avanceret budget'!B29)</f>
        <v/>
      </c>
      <c r="B24" s="31">
        <f>IF('Avanceret budget'!F29="","",'Avanceret budget'!F29)</f>
        <v>0</v>
      </c>
      <c r="C24" s="31" t="str">
        <f>IF(A24="","",MAX(C$2:C23)+1)</f>
        <v/>
      </c>
      <c r="D24" s="31" t="str">
        <f t="shared" si="0"/>
        <v/>
      </c>
      <c r="E24" s="31" t="str">
        <f t="shared" si="1"/>
        <v/>
      </c>
    </row>
    <row r="25" spans="1:5" s="6" customFormat="1" x14ac:dyDescent="0.25">
      <c r="A25" s="31" t="str">
        <f>IF('Avanceret budget'!B30="","",'Avanceret budget'!B30)</f>
        <v/>
      </c>
      <c r="B25" s="31">
        <f>IF('Avanceret budget'!F30="","",'Avanceret budget'!F30)</f>
        <v>0</v>
      </c>
      <c r="C25" s="31" t="str">
        <f>IF(A25="","",MAX(C$2:C24)+1)</f>
        <v/>
      </c>
      <c r="D25" s="31" t="str">
        <f t="shared" si="0"/>
        <v/>
      </c>
      <c r="E25" s="31" t="str">
        <f t="shared" si="1"/>
        <v/>
      </c>
    </row>
    <row r="26" spans="1:5" s="6" customFormat="1" x14ac:dyDescent="0.25">
      <c r="A26" s="31" t="str">
        <f>IF('Avanceret budget'!B31="","",'Avanceret budget'!B31)</f>
        <v/>
      </c>
      <c r="B26" s="31">
        <f>IF('Avanceret budget'!F31="","",'Avanceret budget'!F31)</f>
        <v>0</v>
      </c>
      <c r="C26" s="31" t="str">
        <f>IF(A26="","",MAX(C$2:C25)+1)</f>
        <v/>
      </c>
      <c r="D26" s="31" t="str">
        <f t="shared" si="0"/>
        <v/>
      </c>
      <c r="E26" s="31" t="str">
        <f t="shared" si="1"/>
        <v/>
      </c>
    </row>
    <row r="27" spans="1:5" s="6" customFormat="1" x14ac:dyDescent="0.25">
      <c r="A27" s="31" t="str">
        <f>IF('Avanceret budget'!B32="","",'Avanceret budget'!B32)</f>
        <v/>
      </c>
      <c r="B27" s="31">
        <f>IF('Avanceret budget'!F32="","",'Avanceret budget'!F32)</f>
        <v>0</v>
      </c>
      <c r="C27" s="31" t="str">
        <f>IF(A27="","",MAX(C$2:C26)+1)</f>
        <v/>
      </c>
      <c r="D27" s="31" t="str">
        <f t="shared" si="0"/>
        <v/>
      </c>
      <c r="E27" s="31" t="str">
        <f t="shared" si="1"/>
        <v/>
      </c>
    </row>
    <row r="28" spans="1:5" s="6" customFormat="1" x14ac:dyDescent="0.25">
      <c r="A28" s="31" t="str">
        <f>IF('Avanceret budget'!B33="","",'Avanceret budget'!B33)</f>
        <v/>
      </c>
      <c r="B28" s="31">
        <f>IF('Avanceret budget'!F33="","",'Avanceret budget'!F33)</f>
        <v>0</v>
      </c>
      <c r="C28" s="31" t="str">
        <f>IF(A28="","",MAX(C$2:C27)+1)</f>
        <v/>
      </c>
      <c r="D28" s="31" t="str">
        <f t="shared" si="0"/>
        <v/>
      </c>
      <c r="E28" s="31" t="str">
        <f t="shared" si="1"/>
        <v/>
      </c>
    </row>
    <row r="29" spans="1:5" s="6" customFormat="1" x14ac:dyDescent="0.25">
      <c r="A29" s="31" t="str">
        <f>IF('Avanceret budget'!B34="","",'Avanceret budget'!B34)</f>
        <v/>
      </c>
      <c r="B29" s="31">
        <f>IF('Avanceret budget'!F34="","",'Avanceret budget'!F34)</f>
        <v>0</v>
      </c>
      <c r="C29" s="31" t="str">
        <f>IF(A29="","",MAX(C$2:C28)+1)</f>
        <v/>
      </c>
      <c r="D29" s="31" t="str">
        <f t="shared" si="0"/>
        <v/>
      </c>
      <c r="E29" s="31" t="str">
        <f t="shared" si="1"/>
        <v/>
      </c>
    </row>
    <row r="30" spans="1:5" s="6" customFormat="1" x14ac:dyDescent="0.25">
      <c r="A30" s="31" t="str">
        <f>IF('Avanceret budget'!B35="","",'Avanceret budget'!B35)</f>
        <v/>
      </c>
      <c r="B30" s="31">
        <f>IF('Avanceret budget'!F35="","",'Avanceret budget'!F35)</f>
        <v>0</v>
      </c>
      <c r="C30" s="31" t="str">
        <f>IF(A30="","",MAX(C$2:C29)+1)</f>
        <v/>
      </c>
      <c r="D30" s="31" t="str">
        <f t="shared" si="0"/>
        <v/>
      </c>
      <c r="E30" s="31" t="str">
        <f t="shared" si="1"/>
        <v/>
      </c>
    </row>
    <row r="31" spans="1:5" s="6" customFormat="1" x14ac:dyDescent="0.25">
      <c r="A31" s="31" t="str">
        <f>IF('Avanceret budget'!B36="","",'Avanceret budget'!B36)</f>
        <v/>
      </c>
      <c r="B31" s="31">
        <f>IF('Avanceret budget'!F36="","",'Avanceret budget'!F36)</f>
        <v>0</v>
      </c>
      <c r="C31" s="31" t="str">
        <f>IF(A31="","",MAX(C$2:C30)+1)</f>
        <v/>
      </c>
      <c r="D31" s="31" t="str">
        <f t="shared" si="0"/>
        <v/>
      </c>
      <c r="E31" s="31" t="str">
        <f t="shared" si="1"/>
        <v/>
      </c>
    </row>
    <row r="32" spans="1:5" s="6" customFormat="1" x14ac:dyDescent="0.25">
      <c r="A32" s="31" t="str">
        <f>IF('Avanceret budget'!B37="","",'Avanceret budget'!B37)</f>
        <v/>
      </c>
      <c r="B32" s="31">
        <f>IF('Avanceret budget'!F37="","",'Avanceret budget'!F37)</f>
        <v>0</v>
      </c>
      <c r="C32" s="31" t="str">
        <f>IF(A32="","",MAX(C$2:C31)+1)</f>
        <v/>
      </c>
      <c r="D32" s="31" t="str">
        <f t="shared" si="0"/>
        <v/>
      </c>
      <c r="E32" s="31" t="str">
        <f t="shared" si="1"/>
        <v/>
      </c>
    </row>
    <row r="33" spans="1:2" x14ac:dyDescent="0.25">
      <c r="A33" s="29"/>
      <c r="B33" s="29"/>
    </row>
    <row r="34" spans="1:2" x14ac:dyDescent="0.25">
      <c r="A34" s="29"/>
      <c r="B34" s="29"/>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6"/>
  <sheetViews>
    <sheetView workbookViewId="0">
      <selection activeCell="B6" sqref="B6"/>
    </sheetView>
  </sheetViews>
  <sheetFormatPr defaultRowHeight="15" x14ac:dyDescent="0.25"/>
  <cols>
    <col min="1" max="1" width="9.140625" style="1"/>
    <col min="2" max="2" width="63.42578125" style="1" customWidth="1"/>
    <col min="3" max="16384" width="9.140625" style="1"/>
  </cols>
  <sheetData>
    <row r="2" spans="2:2" ht="21.75" thickBot="1" x14ac:dyDescent="0.3">
      <c r="B2" s="3" t="s">
        <v>56</v>
      </c>
    </row>
    <row r="3" spans="2:2" ht="135" x14ac:dyDescent="0.25">
      <c r="B3" s="2" t="s">
        <v>57</v>
      </c>
    </row>
    <row r="5" spans="2:2" ht="21.75" thickBot="1" x14ac:dyDescent="0.3">
      <c r="B5" s="3" t="s">
        <v>55</v>
      </c>
    </row>
    <row r="6" spans="2:2" ht="285" x14ac:dyDescent="0.25">
      <c r="B6" s="2" t="s">
        <v>76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Regneark</vt:lpstr>
      </vt:variant>
      <vt:variant>
        <vt:i4>5</vt:i4>
      </vt:variant>
      <vt:variant>
        <vt:lpstr>Diagrammer</vt:lpstr>
      </vt:variant>
      <vt:variant>
        <vt:i4>1</vt:i4>
      </vt:variant>
      <vt:variant>
        <vt:lpstr>Navngivne områder</vt:lpstr>
      </vt:variant>
      <vt:variant>
        <vt:i4>2</vt:i4>
      </vt:variant>
    </vt:vector>
  </HeadingPairs>
  <TitlesOfParts>
    <vt:vector size="8" baseType="lpstr">
      <vt:lpstr>Avanceret budget</vt:lpstr>
      <vt:lpstr>Avanceret budget - Bilagsposter</vt:lpstr>
      <vt:lpstr>Likviditetsbudget</vt:lpstr>
      <vt:lpstr>Avanceret budget - hjælpeark</vt:lpstr>
      <vt:lpstr>Om</vt:lpstr>
      <vt:lpstr>LIkviditet - grafisk</vt:lpstr>
      <vt:lpstr>sb_post_amount</vt:lpstr>
      <vt:lpstr>sb_post_kategori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2018-07-23T17:22:21Z</dcterms:modified>
</cp:coreProperties>
</file>